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2820" windowWidth="17280" windowHeight="9240" tabRatio="898"/>
  </bookViews>
  <sheets>
    <sheet name="FONDEN RUBRO" sheetId="29" r:id="rId1"/>
  </sheets>
  <definedNames>
    <definedName name="_Fill" hidden="1">#REF!</definedName>
    <definedName name="A_impresión_IM">#REF!</definedName>
    <definedName name="_xlnm.Print_Area" localSheetId="0">'FONDEN RUBRO'!$A$2:$P$75</definedName>
    <definedName name="DIFERENCIAS">#N/A</definedName>
    <definedName name="iii">#REF!</definedName>
    <definedName name="jjj">#REF!</definedName>
    <definedName name="kkk">#REF!</definedName>
    <definedName name="oooo">#REF!</definedName>
    <definedName name="pppp">#REF!</definedName>
    <definedName name="QQQ">#REF!</definedName>
    <definedName name="VARIABLES">#N/A</definedName>
    <definedName name="xxx">#REF!</definedName>
    <definedName name="yyy">#REF!</definedName>
    <definedName name="zz">#REF!</definedName>
  </definedNames>
  <calcPr calcId="145621" concurrentCalc="0"/>
</workbook>
</file>

<file path=xl/calcChain.xml><?xml version="1.0" encoding="utf-8"?>
<calcChain xmlns="http://schemas.openxmlformats.org/spreadsheetml/2006/main">
  <c r="P11" i="29" l="1"/>
  <c r="O11" i="29"/>
  <c r="P10" i="29"/>
  <c r="O10" i="29"/>
  <c r="N11" i="29"/>
  <c r="M11" i="29"/>
  <c r="M10" i="29"/>
  <c r="L41" i="29"/>
  <c r="J38" i="29"/>
  <c r="L11" i="29"/>
  <c r="L10" i="29"/>
  <c r="K11" i="29"/>
  <c r="J11" i="29"/>
  <c r="J10" i="29"/>
  <c r="G11" i="29"/>
  <c r="AE10" i="29"/>
  <c r="F11" i="29"/>
  <c r="F10" i="29"/>
  <c r="E11" i="29"/>
  <c r="E10" i="29"/>
  <c r="D11" i="29"/>
  <c r="D10" i="29"/>
  <c r="C11" i="29"/>
  <c r="AU10" i="29"/>
  <c r="AU15" i="29"/>
  <c r="B11" i="29"/>
  <c r="B10" i="29"/>
  <c r="K10" i="29"/>
  <c r="AG10" i="29"/>
  <c r="AG15" i="29"/>
  <c r="AF10" i="29"/>
  <c r="AF15" i="29"/>
  <c r="Y10" i="29"/>
  <c r="Y15" i="29"/>
  <c r="X10" i="29"/>
  <c r="X15" i="29"/>
  <c r="W10" i="29"/>
  <c r="V10" i="29"/>
  <c r="V15" i="29"/>
  <c r="AG11" i="29"/>
  <c r="AG13" i="29"/>
  <c r="AF11" i="29"/>
  <c r="AF13" i="29"/>
  <c r="AE11" i="29"/>
  <c r="AD11" i="29"/>
  <c r="AC11" i="29"/>
  <c r="AB11" i="29"/>
  <c r="AA11" i="29"/>
  <c r="Z11" i="29"/>
  <c r="Y11" i="29"/>
  <c r="Y13" i="29"/>
  <c r="X11" i="29"/>
  <c r="X13" i="29"/>
  <c r="W11" i="29"/>
  <c r="W13" i="29"/>
  <c r="V11" i="29"/>
  <c r="V13" i="29"/>
  <c r="AR10" i="29"/>
  <c r="AR15" i="29"/>
  <c r="AS10" i="29"/>
  <c r="AS15" i="29"/>
  <c r="AZ10" i="29"/>
  <c r="AZ15" i="29"/>
  <c r="BA10" i="29"/>
  <c r="BA15" i="29"/>
  <c r="AQ11" i="29"/>
  <c r="AR11" i="29"/>
  <c r="AS11" i="29"/>
  <c r="AT11" i="29"/>
  <c r="AU11" i="29"/>
  <c r="AV11" i="29"/>
  <c r="AW11" i="29"/>
  <c r="AX11" i="29"/>
  <c r="AY11" i="29"/>
  <c r="AZ11" i="29"/>
  <c r="BA11" i="29"/>
  <c r="AP10" i="29"/>
  <c r="AP15" i="29"/>
  <c r="AP11" i="29"/>
  <c r="AT10" i="29"/>
  <c r="AT15" i="29"/>
  <c r="AQ10" i="29"/>
  <c r="AQ15" i="29"/>
  <c r="AA10" i="29"/>
  <c r="C10" i="29"/>
  <c r="AA15" i="29"/>
  <c r="AX10" i="29"/>
  <c r="AX15" i="29"/>
  <c r="AY10" i="29"/>
  <c r="AY15" i="29"/>
  <c r="AW10" i="29"/>
  <c r="AW15" i="29"/>
  <c r="AA13" i="29"/>
  <c r="AC13" i="29"/>
  <c r="AC10" i="29"/>
  <c r="AC15" i="29"/>
  <c r="G10" i="29"/>
  <c r="AE15" i="29"/>
  <c r="AE13" i="29"/>
  <c r="AD10" i="29"/>
  <c r="AD15" i="29"/>
  <c r="AV10" i="29"/>
  <c r="AV15" i="29"/>
  <c r="Z13" i="29"/>
  <c r="AB13" i="29"/>
  <c r="AD13" i="29"/>
  <c r="Z10" i="29"/>
  <c r="Z15" i="29"/>
  <c r="AB10" i="29"/>
  <c r="AB15" i="29"/>
  <c r="W15" i="29"/>
</calcChain>
</file>

<file path=xl/sharedStrings.xml><?xml version="1.0" encoding="utf-8"?>
<sst xmlns="http://schemas.openxmlformats.org/spreadsheetml/2006/main" count="78" uniqueCount="77">
  <si>
    <t xml:space="preserve">   Equipo especializado </t>
  </si>
  <si>
    <t>2006</t>
  </si>
  <si>
    <t>Fondo de Desastres Naturales: Gasto federal autorizado con cargo al Ramo 23 y al Fideicomiso FONDEN por rubro de atención</t>
  </si>
  <si>
    <t xml:space="preserve">   Cobertura a infraestructura pública</t>
  </si>
  <si>
    <t xml:space="preserve">     Carretera y de transporte</t>
  </si>
  <si>
    <t xml:space="preserve">     Salud</t>
  </si>
  <si>
    <t xml:space="preserve">     Educativa</t>
  </si>
  <si>
    <t xml:space="preserve">     Eléctrica</t>
  </si>
  <si>
    <t xml:space="preserve">     Hidráulica y Urbana</t>
  </si>
  <si>
    <t xml:space="preserve">     Forestal</t>
  </si>
  <si>
    <t xml:space="preserve">     Naval</t>
  </si>
  <si>
    <t xml:space="preserve">   Atención a damnificados </t>
  </si>
  <si>
    <t xml:space="preserve">   Atención a áreas naturales</t>
  </si>
  <si>
    <t xml:space="preserve">   Cobertura al patrimonio
   arqueológico, artístico e
   histórico</t>
  </si>
  <si>
    <t xml:space="preserve">   Recursos no ejercidos </t>
  </si>
  <si>
    <t xml:space="preserve">   Seguro de riesgo </t>
  </si>
  <si>
    <t xml:space="preserve">   Otros </t>
  </si>
  <si>
    <t>3/ Incluye 8 163.9 millones de pesos por concepto de recursos excedentes, así como 16.5 millones de pesos correspondientes a donativos a los estados de Chiapas y Tabasco.</t>
  </si>
  <si>
    <t>(Millones de pesos)</t>
  </si>
  <si>
    <t>Concepto</t>
  </si>
  <si>
    <t>Fuente: Secretaría de Hacienda y Crédito Público.</t>
  </si>
  <si>
    <t xml:space="preserve">   </t>
  </si>
  <si>
    <t>AÑO</t>
  </si>
  <si>
    <t>SUMA</t>
  </si>
  <si>
    <t>DIFERENCIA</t>
  </si>
  <si>
    <t xml:space="preserve">     Pesquera, acuícola y portuaria</t>
  </si>
  <si>
    <t xml:space="preserve">     Medio Ambiente</t>
  </si>
  <si>
    <t xml:space="preserve">     Vivienda</t>
  </si>
  <si>
    <t>2011</t>
  </si>
  <si>
    <t xml:space="preserve">   Fondo de Reconstrucción</t>
  </si>
  <si>
    <t xml:space="preserve">    pública</t>
  </si>
  <si>
    <t xml:space="preserve">   Cobertura a infraestructura</t>
  </si>
  <si>
    <t xml:space="preserve">   Autorizaciones por el Comité</t>
  </si>
  <si>
    <t xml:space="preserve">    FONDEN</t>
  </si>
  <si>
    <t xml:space="preserve">   Técnico del Fideicomiso</t>
  </si>
  <si>
    <t xml:space="preserve">   entidades  federativas </t>
  </si>
  <si>
    <t xml:space="preserve">   Dependencias  de la APF y</t>
  </si>
  <si>
    <t xml:space="preserve">   Salariales y Económicas  </t>
  </si>
  <si>
    <t xml:space="preserve">   Ramo 23 Provisiones</t>
  </si>
  <si>
    <t xml:space="preserve">   37,  LFPRH)</t>
  </si>
  <si>
    <t xml:space="preserve">   Reserva financiera (Artículo</t>
  </si>
  <si>
    <t xml:space="preserve">   Constitución de Fideicomisos
 </t>
  </si>
  <si>
    <t xml:space="preserve">   Públicos Estatales</t>
  </si>
  <si>
    <t>6/ La suma de los parciales puede no coincidir con los totales debido al redondeo de las cifras.</t>
  </si>
  <si>
    <t>7/ Se refiere a los  recursos para  la adquisición de suministros  de auxilio en situaciones  de  emergencia  y  desastre.</t>
  </si>
  <si>
    <t>11/ Corresponde a los recursos necesarios para constituir la reserva financiera prevista en el artículo 37, segundo párrafo, de la LFPRH.</t>
  </si>
  <si>
    <t xml:space="preserve">     Turística</t>
  </si>
  <si>
    <t xml:space="preserve">     Residuos sólidos</t>
  </si>
  <si>
    <t xml:space="preserve">Fondo de Desastres Naturales: Gasto federal autorizado con cargo al Ramo 23 y </t>
  </si>
  <si>
    <t xml:space="preserve"> TOTAL </t>
  </si>
  <si>
    <r>
      <t>4/El presupuesto anual aprobado para el Programa FONDEN en el Ramo General 23 Provisiones Salariales y Económicas</t>
    </r>
    <r>
      <rPr>
        <sz val="5.5"/>
        <color theme="1"/>
        <rFont val="Soberana Sans Light"/>
        <family val="3"/>
      </rPr>
      <t xml:space="preserve"> fue</t>
    </r>
    <r>
      <rPr>
        <sz val="5.5"/>
        <rFont val="Soberana Sans Light"/>
        <family val="3"/>
      </rPr>
      <t xml:space="preserve"> de 10 mil millones de pesos.</t>
    </r>
  </si>
  <si>
    <r>
      <t xml:space="preserve">      tres (FOPREDEN) del Ramo General 23,  </t>
    </r>
    <r>
      <rPr>
        <sz val="5.5"/>
        <color theme="1"/>
        <rFont val="Soberana Sans Light"/>
        <family val="3"/>
      </rPr>
      <t>se  transfirieron</t>
    </r>
    <r>
      <rPr>
        <sz val="5.5"/>
        <rFont val="Soberana Sans Light"/>
        <family val="3"/>
      </rPr>
      <t xml:space="preserve"> al Fideicomiso Preventivo de Desastres Naturales (FIPREDEN) coordinado por la  SEGOB  y al Fideicomiso FONDEN.</t>
    </r>
  </si>
  <si>
    <t xml:space="preserve">        los recursos para la realización de proyectos preventivos.</t>
  </si>
  <si>
    <t xml:space="preserve">        y 150.0 millones  de  pesos  por concepto  de  donativos  para Tabasco y Chiapas.   En 2008  considera  16.5 millones de pesos correspondientes a donativos  realizados por China,</t>
  </si>
  <si>
    <t xml:space="preserve">        evaluación de daños de conformidad con la normatividad aplicable.</t>
  </si>
  <si>
    <t>13/ Se refiere a recursos otorgados  a dependencias de la APF y entidades federativas para llevar a cabo actividades de reconstrucción que no fue posible incluir durante el proceso de</t>
  </si>
  <si>
    <t xml:space="preserve">         España,  Italia,   Japón y la República de Corea, así como de mexicanos y otras personas en el exterior para los estados de Chiapas y Tabasco.</t>
  </si>
  <si>
    <t xml:space="preserve">      rencia de riesgos catastróficos para protección del patrimonio del Fideicomiso FONDEN, la asistencia técnica del Banco Mundial y el desarrollo del  sistema de análisis de riesgos. </t>
  </si>
  <si>
    <t xml:space="preserve">      tado de Tabasco para el desarrollo de una  Estrategia  de Gestión Integral de Riesgos. En 2011 se refiere a los recursos autorizados para la contratación de un esquemas de transfe-</t>
  </si>
  <si>
    <t xml:space="preserve">     Zonas Costeras</t>
  </si>
  <si>
    <t xml:space="preserve">   EGIR</t>
  </si>
  <si>
    <t>Reserva Especial Fondo Guerrero</t>
  </si>
  <si>
    <t xml:space="preserve">       daños ocasionados por las lluvias extremas e inundaciones atípicas ocurridas en el mes de octubre de 2007.</t>
  </si>
  <si>
    <t>5/ Cifras al mes de junio.</t>
  </si>
  <si>
    <t>1/ Incluye 13 841.1  millones de pesos por concepto de recursos excedentes,  así como  3,991 millones de pesos del Programa de Reconstrucción (Art. 67 y Anexo 8, del PEF 2006).</t>
  </si>
  <si>
    <r>
      <t>8/ De  conformidad  con  lo  establecido en el artículo 32 de la Le</t>
    </r>
    <r>
      <rPr>
        <sz val="5.5"/>
        <color theme="1"/>
        <rFont val="Soberana Sans Light"/>
        <family val="3"/>
      </rPr>
      <t>y General de Protección Civil vigente hasta el 6 de junio de 2012</t>
    </r>
    <r>
      <rPr>
        <sz val="5.5"/>
        <rFont val="Soberana Sans Light"/>
        <family val="3"/>
      </rPr>
      <t xml:space="preserve"> y en el numeral cuatro, fracciones II y VII de las Reglas</t>
    </r>
  </si>
  <si>
    <r>
      <t xml:space="preserve">10/ Se  refiere a los recursos para la constitución de los Fondos de  Reconstrucción de Chiapas y </t>
    </r>
    <r>
      <rPr>
        <sz val="5.5"/>
        <color theme="1"/>
        <rFont val="Soberana Sans Light"/>
        <family val="3"/>
      </rPr>
      <t xml:space="preserve">Tabasco  por 1 mil </t>
    </r>
    <r>
      <rPr>
        <sz val="5.5"/>
        <rFont val="Soberana Sans Light"/>
        <family val="3"/>
      </rPr>
      <t xml:space="preserve">y 7 mil millones de pesos, respectivamente; para la atención  de los </t>
    </r>
  </si>
  <si>
    <t xml:space="preserve">12/ En  2010  incluye  los recursos  para  apoyar  a los estados de Baja California Sur e Hidalgo para la atención de daños ocasionados por fenómenos naturales ocurridos en 2009, así </t>
  </si>
  <si>
    <t>15/ En  2005 y 2006 se  refiere los  recursos destinados a cubrir al  Colegio de México los costos de evaluación del FONDEN.  En 2011 se refiere a los recursos autorizados a SEDESOL</t>
  </si>
  <si>
    <t xml:space="preserve">9/ Se  refiere a los recursos para el diseño de mecanismos financieros para protección del patrimonio del Fideicomiso FONDEN. En 2010 incluye 3.8 millones de pesos para apoyar al es- </t>
  </si>
  <si>
    <t>al Fideicomiso FONDEN por rubro de atención</t>
  </si>
  <si>
    <t xml:space="preserve">        para el PET, así como a Sonora para desarrollar una Estrategia de Gestión Integral de Riesgos.</t>
  </si>
  <si>
    <t xml:space="preserve">      Generales del FONDEN,  al  término de cada ejercicio  fiscal, de los recursos remanentes del Programa FONDEN, así como los correspondientes al Fondo para la Prevención de Desas-</t>
  </si>
  <si>
    <t>14/ En 2007 incluye 1 046.1 millones de pesos para el Fondo Revolvente; 5 710.1 millones de pesos para otros requerimientos de Chiapas, Hidalgo, Quintana Roo, Tabasco y Veracruz,</t>
  </si>
  <si>
    <t xml:space="preserve">  2007</t>
  </si>
  <si>
    <t>2/ Incluye  21 424.3  millones  de  pesos por concepto  de  recursos  excedentes,  asÍ como 150 millones de pesos correspondientes a donativos a los estados de Chiapas y Tabasco.</t>
  </si>
  <si>
    <t xml:space="preserve">     Conap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</si>
</sst>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"/>
    <numFmt numFmtId="165" formatCode="0.0"/>
    <numFmt numFmtId="166" formatCode="_-[$€-2]* #,##0.00_-;\-[$€-2]* #,##0.00_-;_-[$€-2]* &quot;-&quot;??_-"/>
    <numFmt numFmtId="167" formatCode="###,###,##0.0___________);\-###,###,##0.0___________)"/>
    <numFmt numFmtId="168" formatCode="###,###,##0.0_________);\-###,###,##0.0_________)"/>
    <numFmt numFmtId="169" formatCode="###\ ###\ ##0.0___);\-###,###,##0.0_________)"/>
    <numFmt numFmtId="170" formatCode="###\ ##0.0_);\-\ ###\ ##0.0__\)"/>
    <numFmt numFmtId="171" formatCode="###\ ##0.0___);\-\ ###\ ##0.0___)"/>
    <numFmt numFmtId="172" formatCode="0.0000000"/>
    <numFmt numFmtId="173" formatCode="0.00000000"/>
    <numFmt numFmtId="174" formatCode="#\ ##0.0"/>
  </numFmts>
  <fonts count="31">
    <font>
      <sz val="10"/>
      <name val="Arial"/>
    </font>
    <font>
      <sz val="10"/>
      <name val="Arial"/>
      <family val="2"/>
    </font>
    <font>
      <sz val="6"/>
      <name val="Arial"/>
      <family val="2"/>
    </font>
    <font>
      <sz val="7"/>
      <name val="EurekaSans-RegularCaps"/>
      <family val="3"/>
    </font>
    <font>
      <b/>
      <sz val="7"/>
      <name val="EurekaSans-RegularCaps"/>
      <family val="3"/>
    </font>
    <font>
      <sz val="10"/>
      <name val="Presidencia Fina"/>
      <family val="3"/>
    </font>
    <font>
      <sz val="7"/>
      <name val="Presidencia Fina"/>
      <family val="3"/>
    </font>
    <font>
      <sz val="6"/>
      <name val="Presidencia Fina"/>
      <family val="3"/>
    </font>
    <font>
      <sz val="14"/>
      <name val="Presidencia Base"/>
      <family val="3"/>
    </font>
    <font>
      <i/>
      <sz val="7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i/>
      <sz val="12"/>
      <name val="Arial"/>
      <family val="2"/>
    </font>
    <font>
      <sz val="8"/>
      <name val="EurekaSans-RegularCaps"/>
      <family val="3"/>
    </font>
    <font>
      <b/>
      <sz val="7"/>
      <name val="Arial"/>
      <family val="2"/>
    </font>
    <font>
      <sz val="7"/>
      <name val="Arial"/>
      <family val="2"/>
    </font>
    <font>
      <b/>
      <sz val="8.5"/>
      <name val="Soberana Sans Light"/>
      <family val="3"/>
    </font>
    <font>
      <sz val="10"/>
      <name val="Soberana Sans Light"/>
      <family val="3"/>
    </font>
    <font>
      <sz val="7"/>
      <name val="Soberana Sans Light"/>
      <family val="3"/>
    </font>
    <font>
      <sz val="7.5"/>
      <name val="Soberana Sans Light"/>
      <family val="3"/>
    </font>
    <font>
      <sz val="6.5"/>
      <name val="Soberana Sans Light"/>
      <family val="3"/>
    </font>
    <font>
      <sz val="6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sz val="5.5"/>
      <color theme="1"/>
      <name val="Soberana Sans Light"/>
      <family val="3"/>
    </font>
    <font>
      <b/>
      <sz val="5.5"/>
      <name val="Soberana Sans Light"/>
      <family val="3"/>
    </font>
    <font>
      <b/>
      <sz val="10"/>
      <name val="Arial"/>
      <family val="2"/>
    </font>
    <font>
      <b/>
      <sz val="4.5"/>
      <name val="Soberana Sans Light"/>
      <family val="3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03">
    <xf numFmtId="0" fontId="0" fillId="0" borderId="0" xfId="0"/>
    <xf numFmtId="0" fontId="6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9" fillId="0" borderId="0" xfId="0" quotePrefix="1" applyFont="1" applyAlignment="1">
      <alignment horizontal="left"/>
    </xf>
    <xf numFmtId="0" fontId="10" fillId="0" borderId="0" xfId="0" applyFont="1" applyBorder="1" applyAlignment="1">
      <alignment horizontal="center"/>
    </xf>
    <xf numFmtId="0" fontId="7" fillId="0" borderId="0" xfId="0" applyFont="1" applyFill="1" applyBorder="1"/>
    <xf numFmtId="0" fontId="2" fillId="0" borderId="4" xfId="0" applyFont="1" applyBorder="1" applyAlignment="1" applyProtection="1">
      <alignment horizontal="left" vertical="top"/>
    </xf>
    <xf numFmtId="0" fontId="12" fillId="0" borderId="4" xfId="0" applyFont="1" applyFill="1" applyBorder="1" applyAlignment="1" applyProtection="1">
      <alignment horizontal="center" vertical="center"/>
    </xf>
    <xf numFmtId="165" fontId="2" fillId="0" borderId="4" xfId="0" applyNumberFormat="1" applyFont="1" applyBorder="1" applyAlignment="1" applyProtection="1">
      <alignment horizontal="right" vertical="top"/>
    </xf>
    <xf numFmtId="0" fontId="13" fillId="0" borderId="4" xfId="0" applyFont="1" applyBorder="1" applyAlignment="1" applyProtection="1">
      <alignment horizontal="left" vertical="top"/>
    </xf>
    <xf numFmtId="0" fontId="14" fillId="0" borderId="0" xfId="0" applyFont="1" applyAlignment="1">
      <alignment horizontal="center"/>
    </xf>
    <xf numFmtId="169" fontId="14" fillId="0" borderId="0" xfId="0" applyNumberFormat="1" applyFont="1"/>
    <xf numFmtId="0" fontId="14" fillId="0" borderId="0" xfId="0" applyFont="1"/>
    <xf numFmtId="0" fontId="2" fillId="0" borderId="0" xfId="0" applyFont="1" applyBorder="1" applyAlignment="1" applyProtection="1">
      <alignment horizontal="left" vertical="top"/>
    </xf>
    <xf numFmtId="171" fontId="4" fillId="0" borderId="6" xfId="0" applyNumberFormat="1" applyFont="1" applyFill="1" applyBorder="1" applyAlignment="1">
      <alignment horizontal="right"/>
    </xf>
    <xf numFmtId="173" fontId="0" fillId="0" borderId="0" xfId="0" applyNumberFormat="1" applyAlignment="1">
      <alignment vertical="center"/>
    </xf>
    <xf numFmtId="170" fontId="3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3" fontId="7" fillId="0" borderId="0" xfId="0" quotePrefix="1" applyNumberFormat="1" applyFont="1" applyAlignment="1" applyProtection="1">
      <alignment horizontal="left" vertical="center"/>
    </xf>
    <xf numFmtId="3" fontId="7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Border="1" applyAlignment="1">
      <alignment horizontal="right" vertical="top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7" fillId="3" borderId="0" xfId="0" applyFont="1" applyFill="1"/>
    <xf numFmtId="0" fontId="18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top"/>
    </xf>
    <xf numFmtId="0" fontId="0" fillId="3" borderId="0" xfId="0" applyFill="1" applyAlignment="1">
      <alignment vertical="center"/>
    </xf>
    <xf numFmtId="0" fontId="24" fillId="0" borderId="0" xfId="0" applyFont="1" applyBorder="1" applyAlignment="1" applyProtection="1">
      <alignment horizontal="left" vertical="center"/>
    </xf>
    <xf numFmtId="167" fontId="24" fillId="0" borderId="0" xfId="0" applyNumberFormat="1" applyFont="1" applyBorder="1" applyAlignment="1">
      <alignment horizontal="right" vertical="center"/>
    </xf>
    <xf numFmtId="167" fontId="24" fillId="0" borderId="0" xfId="0" applyNumberFormat="1" applyFont="1" applyBorder="1" applyAlignment="1">
      <alignment vertical="center"/>
    </xf>
    <xf numFmtId="168" fontId="24" fillId="0" borderId="0" xfId="0" applyNumberFormat="1" applyFont="1" applyBorder="1" applyAlignment="1">
      <alignment horizontal="right" vertical="center"/>
    </xf>
    <xf numFmtId="170" fontId="23" fillId="0" borderId="0" xfId="0" applyNumberFormat="1" applyFont="1" applyFill="1" applyBorder="1" applyAlignment="1">
      <alignment horizontal="right"/>
    </xf>
    <xf numFmtId="171" fontId="23" fillId="0" borderId="3" xfId="0" applyNumberFormat="1" applyFont="1" applyFill="1" applyBorder="1" applyAlignment="1">
      <alignment horizontal="right"/>
    </xf>
    <xf numFmtId="171" fontId="23" fillId="0" borderId="0" xfId="0" applyNumberFormat="1" applyFont="1" applyFill="1" applyBorder="1" applyAlignment="1">
      <alignment horizontal="right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top"/>
    </xf>
    <xf numFmtId="0" fontId="20" fillId="0" borderId="0" xfId="0" applyFont="1" applyFill="1" applyAlignment="1">
      <alignment horizontal="right" vertical="center" wrapText="1"/>
    </xf>
    <xf numFmtId="0" fontId="2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justify" vertical="top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/>
    </xf>
    <xf numFmtId="0" fontId="25" fillId="0" borderId="0" xfId="0" applyFont="1" applyFill="1" applyAlignment="1">
      <alignment horizontal="left"/>
    </xf>
    <xf numFmtId="0" fontId="25" fillId="0" borderId="0" xfId="0" applyNumberFormat="1" applyFont="1" applyFill="1" applyAlignment="1">
      <alignment horizontal="left"/>
    </xf>
    <xf numFmtId="0" fontId="24" fillId="4" borderId="2" xfId="0" applyFont="1" applyFill="1" applyBorder="1" applyAlignment="1" applyProtection="1">
      <alignment horizontal="center" vertical="center"/>
    </xf>
    <xf numFmtId="0" fontId="24" fillId="4" borderId="2" xfId="0" quotePrefix="1" applyFont="1" applyFill="1" applyBorder="1" applyAlignment="1" applyProtection="1">
      <alignment horizontal="center" vertical="center"/>
    </xf>
    <xf numFmtId="0" fontId="24" fillId="4" borderId="2" xfId="0" quotePrefix="1" applyFont="1" applyFill="1" applyBorder="1" applyAlignment="1" applyProtection="1">
      <alignment horizontal="left" vertical="center"/>
    </xf>
    <xf numFmtId="0" fontId="24" fillId="4" borderId="5" xfId="0" applyFont="1" applyFill="1" applyBorder="1" applyAlignment="1">
      <alignment horizontal="left"/>
    </xf>
    <xf numFmtId="0" fontId="24" fillId="4" borderId="5" xfId="0" quotePrefix="1" applyFont="1" applyFill="1" applyBorder="1" applyAlignment="1" applyProtection="1">
      <alignment horizontal="center" vertical="center"/>
    </xf>
    <xf numFmtId="0" fontId="24" fillId="4" borderId="5" xfId="0" quotePrefix="1" applyFont="1" applyFill="1" applyBorder="1" applyAlignment="1" applyProtection="1">
      <alignment horizontal="left" vertical="center"/>
    </xf>
    <xf numFmtId="0" fontId="24" fillId="4" borderId="7" xfId="0" quotePrefix="1" applyFont="1" applyFill="1" applyBorder="1" applyAlignment="1" applyProtection="1">
      <alignment horizontal="left" vertical="center"/>
    </xf>
    <xf numFmtId="0" fontId="22" fillId="4" borderId="2" xfId="0" applyFont="1" applyFill="1" applyBorder="1" applyAlignment="1" applyProtection="1">
      <alignment horizontal="center"/>
    </xf>
    <xf numFmtId="0" fontId="22" fillId="4" borderId="1" xfId="0" applyFont="1" applyFill="1" applyBorder="1" applyAlignment="1"/>
    <xf numFmtId="0" fontId="25" fillId="4" borderId="1" xfId="0" applyFont="1" applyFill="1" applyBorder="1" applyAlignment="1" applyProtection="1">
      <alignment horizontal="left"/>
    </xf>
    <xf numFmtId="0" fontId="25" fillId="4" borderId="1" xfId="0" applyFont="1" applyFill="1" applyBorder="1" applyAlignment="1" applyProtection="1">
      <alignment horizontal="left" wrapText="1"/>
    </xf>
    <xf numFmtId="0" fontId="22" fillId="4" borderId="5" xfId="0" applyFont="1" applyFill="1" applyBorder="1" applyAlignment="1" applyProtection="1">
      <alignment horizontal="left"/>
    </xf>
    <xf numFmtId="0" fontId="21" fillId="0" borderId="2" xfId="0" applyFont="1" applyFill="1" applyBorder="1" applyAlignment="1" applyProtection="1">
      <alignment horizontal="center"/>
    </xf>
    <xf numFmtId="0" fontId="21" fillId="0" borderId="2" xfId="0" applyFont="1" applyFill="1" applyBorder="1" applyAlignment="1"/>
    <xf numFmtId="0" fontId="23" fillId="0" borderId="1" xfId="0" applyFont="1" applyFill="1" applyBorder="1" applyAlignment="1"/>
    <xf numFmtId="174" fontId="26" fillId="0" borderId="1" xfId="0" applyNumberFormat="1" applyFont="1" applyFill="1" applyBorder="1" applyAlignment="1">
      <alignment horizontal="right"/>
    </xf>
    <xf numFmtId="170" fontId="26" fillId="0" borderId="1" xfId="0" applyNumberFormat="1" applyFont="1" applyFill="1" applyBorder="1" applyAlignment="1">
      <alignment horizontal="right"/>
    </xf>
    <xf numFmtId="174" fontId="26" fillId="3" borderId="1" xfId="0" applyNumberFormat="1" applyFont="1" applyFill="1" applyBorder="1" applyAlignment="1">
      <alignment horizontal="right"/>
    </xf>
    <xf numFmtId="164" fontId="26" fillId="0" borderId="1" xfId="0" applyNumberFormat="1" applyFont="1" applyFill="1" applyBorder="1" applyAlignment="1">
      <alignment horizontal="right"/>
    </xf>
    <xf numFmtId="169" fontId="24" fillId="0" borderId="5" xfId="0" applyNumberFormat="1" applyFont="1" applyFill="1" applyBorder="1" applyAlignment="1">
      <alignment horizontal="distributed"/>
    </xf>
    <xf numFmtId="170" fontId="24" fillId="0" borderId="5" xfId="0" applyNumberFormat="1" applyFont="1" applyFill="1" applyBorder="1" applyAlignment="1">
      <alignment horizontal="right"/>
    </xf>
    <xf numFmtId="171" fontId="24" fillId="0" borderId="5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right" vertical="top"/>
    </xf>
    <xf numFmtId="0" fontId="19" fillId="0" borderId="0" xfId="0" applyFont="1" applyAlignment="1">
      <alignment horizontal="left" wrapText="1"/>
    </xf>
    <xf numFmtId="0" fontId="21" fillId="0" borderId="0" xfId="0" applyFont="1" applyAlignment="1">
      <alignment horizontal="left" vertical="center" wrapText="1"/>
    </xf>
    <xf numFmtId="0" fontId="0" fillId="0" borderId="1" xfId="0" applyBorder="1"/>
    <xf numFmtId="0" fontId="24" fillId="4" borderId="8" xfId="0" quotePrefix="1" applyFont="1" applyFill="1" applyBorder="1" applyAlignment="1" applyProtection="1">
      <alignment horizontal="center" vertical="center"/>
    </xf>
    <xf numFmtId="0" fontId="0" fillId="3" borderId="1" xfId="0" applyFill="1" applyBorder="1" applyAlignment="1">
      <alignment vertical="center"/>
    </xf>
    <xf numFmtId="0" fontId="25" fillId="3" borderId="0" xfId="0" applyFont="1" applyFill="1" applyAlignment="1">
      <alignment horizontal="left"/>
    </xf>
    <xf numFmtId="0" fontId="28" fillId="4" borderId="1" xfId="0" applyFont="1" applyFill="1" applyBorder="1" applyAlignment="1" applyProtection="1">
      <alignment horizontal="left"/>
    </xf>
    <xf numFmtId="172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65" fontId="12" fillId="0" borderId="4" xfId="0" applyNumberFormat="1" applyFont="1" applyBorder="1" applyAlignment="1" applyProtection="1">
      <alignment horizontal="right" vertical="top"/>
    </xf>
    <xf numFmtId="174" fontId="30" fillId="0" borderId="1" xfId="0" applyNumberFormat="1" applyFont="1" applyFill="1" applyBorder="1" applyAlignment="1">
      <alignment horizontal="right"/>
    </xf>
    <xf numFmtId="170" fontId="30" fillId="0" borderId="1" xfId="0" applyNumberFormat="1" applyFont="1" applyFill="1" applyBorder="1" applyAlignment="1">
      <alignment horizontal="right"/>
    </xf>
    <xf numFmtId="174" fontId="30" fillId="3" borderId="1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right" vertical="top"/>
    </xf>
    <xf numFmtId="0" fontId="19" fillId="0" borderId="0" xfId="0" applyFont="1" applyAlignment="1" applyProtection="1">
      <alignment horizontal="left" wrapText="1"/>
    </xf>
    <xf numFmtId="0" fontId="19" fillId="0" borderId="0" xfId="0" applyFont="1" applyAlignment="1">
      <alignment horizontal="left" wrapText="1"/>
    </xf>
    <xf numFmtId="0" fontId="21" fillId="0" borderId="0" xfId="0" applyFont="1" applyBorder="1" applyAlignment="1" applyProtection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4" fillId="4" borderId="2" xfId="0" applyFont="1" applyFill="1" applyBorder="1" applyAlignment="1" applyProtection="1">
      <alignment horizontal="center" vertical="center"/>
    </xf>
    <xf numFmtId="0" fontId="24" fillId="4" borderId="5" xfId="0" applyFont="1" applyFill="1" applyBorder="1" applyAlignment="1">
      <alignment horizontal="center" vertical="center"/>
    </xf>
    <xf numFmtId="0" fontId="24" fillId="4" borderId="2" xfId="0" quotePrefix="1" applyFont="1" applyFill="1" applyBorder="1" applyAlignment="1" applyProtection="1">
      <alignment horizontal="left" vertical="center"/>
    </xf>
    <xf numFmtId="0" fontId="24" fillId="4" borderId="5" xfId="0" applyFont="1" applyFill="1" applyBorder="1" applyAlignment="1">
      <alignment horizontal="left"/>
    </xf>
    <xf numFmtId="0" fontId="24" fillId="4" borderId="2" xfId="0" applyFont="1" applyFill="1" applyBorder="1" applyAlignment="1" applyProtection="1">
      <alignment horizontal="left" vertical="center"/>
    </xf>
    <xf numFmtId="0" fontId="24" fillId="4" borderId="5" xfId="0" applyFont="1" applyFill="1" applyBorder="1" applyAlignment="1"/>
    <xf numFmtId="0" fontId="15" fillId="0" borderId="0" xfId="0" applyFont="1" applyAlignment="1" applyProtection="1">
      <alignment vertical="center" wrapText="1"/>
    </xf>
    <xf numFmtId="0" fontId="0" fillId="0" borderId="0" xfId="0" applyAlignment="1">
      <alignment vertical="center" wrapText="1"/>
    </xf>
    <xf numFmtId="0" fontId="16" fillId="2" borderId="2" xfId="0" applyFont="1" applyFill="1" applyBorder="1" applyAlignment="1" applyProtection="1">
      <alignment horizontal="center" vertical="center"/>
    </xf>
    <xf numFmtId="0" fontId="1" fillId="0" borderId="5" xfId="0" applyFont="1" applyBorder="1" applyAlignment="1"/>
    <xf numFmtId="0" fontId="1" fillId="0" borderId="5" xfId="0" applyFont="1" applyBorder="1" applyAlignment="1">
      <alignment horizontal="center" vertic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mruColors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3</xdr:row>
      <xdr:rowOff>107950</xdr:rowOff>
    </xdr:from>
    <xdr:to>
      <xdr:col>8</xdr:col>
      <xdr:colOff>22225</xdr:colOff>
      <xdr:row>5</xdr:row>
      <xdr:rowOff>88900</xdr:rowOff>
    </xdr:to>
    <xdr:sp macro="" textlink="">
      <xdr:nvSpPr>
        <xdr:cNvPr id="3" name="Text Box 1095"/>
        <xdr:cNvSpPr txBox="1">
          <a:spLocks noChangeArrowheads="1"/>
        </xdr:cNvSpPr>
      </xdr:nvSpPr>
      <xdr:spPr bwMode="auto">
        <a:xfrm>
          <a:off x="3098800" y="704850"/>
          <a:ext cx="111125" cy="1143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1/</a:t>
          </a:r>
        </a:p>
      </xdr:txBody>
    </xdr:sp>
    <xdr:clientData/>
  </xdr:twoCellAnchor>
  <xdr:twoCellAnchor>
    <xdr:from>
      <xdr:col>8</xdr:col>
      <xdr:colOff>248228</xdr:colOff>
      <xdr:row>3</xdr:row>
      <xdr:rowOff>98425</xdr:rowOff>
    </xdr:from>
    <xdr:to>
      <xdr:col>9</xdr:col>
      <xdr:colOff>62923</xdr:colOff>
      <xdr:row>5</xdr:row>
      <xdr:rowOff>82550</xdr:rowOff>
    </xdr:to>
    <xdr:sp macro="" textlink="">
      <xdr:nvSpPr>
        <xdr:cNvPr id="4" name="Text Box 1096"/>
        <xdr:cNvSpPr txBox="1">
          <a:spLocks noChangeArrowheads="1"/>
        </xdr:cNvSpPr>
      </xdr:nvSpPr>
      <xdr:spPr bwMode="auto">
        <a:xfrm>
          <a:off x="3435928" y="695325"/>
          <a:ext cx="138545" cy="1174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2/</a:t>
          </a:r>
        </a:p>
      </xdr:txBody>
    </xdr:sp>
    <xdr:clientData/>
  </xdr:twoCellAnchor>
  <xdr:twoCellAnchor>
    <xdr:from>
      <xdr:col>9</xdr:col>
      <xdr:colOff>215900</xdr:colOff>
      <xdr:row>3</xdr:row>
      <xdr:rowOff>82550</xdr:rowOff>
    </xdr:from>
    <xdr:to>
      <xdr:col>9</xdr:col>
      <xdr:colOff>295275</xdr:colOff>
      <xdr:row>5</xdr:row>
      <xdr:rowOff>82550</xdr:rowOff>
    </xdr:to>
    <xdr:sp macro="" textlink="">
      <xdr:nvSpPr>
        <xdr:cNvPr id="5" name="Text Box 1103"/>
        <xdr:cNvSpPr txBox="1">
          <a:spLocks noChangeArrowheads="1"/>
        </xdr:cNvSpPr>
      </xdr:nvSpPr>
      <xdr:spPr bwMode="auto">
        <a:xfrm>
          <a:off x="3727450" y="679450"/>
          <a:ext cx="79375" cy="1333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3/</a:t>
          </a:r>
        </a:p>
      </xdr:txBody>
    </xdr:sp>
    <xdr:clientData/>
  </xdr:twoCellAnchor>
  <xdr:twoCellAnchor>
    <xdr:from>
      <xdr:col>15</xdr:col>
      <xdr:colOff>247650</xdr:colOff>
      <xdr:row>3</xdr:row>
      <xdr:rowOff>69850</xdr:rowOff>
    </xdr:from>
    <xdr:to>
      <xdr:col>16</xdr:col>
      <xdr:colOff>107950</xdr:colOff>
      <xdr:row>5</xdr:row>
      <xdr:rowOff>82550</xdr:rowOff>
    </xdr:to>
    <xdr:sp macro="" textlink="">
      <xdr:nvSpPr>
        <xdr:cNvPr id="6" name="Text Box 243"/>
        <xdr:cNvSpPr txBox="1">
          <a:spLocks noChangeArrowheads="1"/>
        </xdr:cNvSpPr>
      </xdr:nvSpPr>
      <xdr:spPr bwMode="auto">
        <a:xfrm>
          <a:off x="5568950" y="666750"/>
          <a:ext cx="184150" cy="1460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5/</a:t>
          </a:r>
        </a:p>
      </xdr:txBody>
    </xdr:sp>
    <xdr:clientData/>
  </xdr:twoCellAnchor>
  <xdr:twoCellAnchor>
    <xdr:from>
      <xdr:col>0</xdr:col>
      <xdr:colOff>266700</xdr:colOff>
      <xdr:row>8</xdr:row>
      <xdr:rowOff>12700</xdr:rowOff>
    </xdr:from>
    <xdr:to>
      <xdr:col>0</xdr:col>
      <xdr:colOff>400050</xdr:colOff>
      <xdr:row>10</xdr:row>
      <xdr:rowOff>0</xdr:rowOff>
    </xdr:to>
    <xdr:sp macro="" textlink="">
      <xdr:nvSpPr>
        <xdr:cNvPr id="7" name="Text Box 244"/>
        <xdr:cNvSpPr txBox="1">
          <a:spLocks noChangeArrowheads="1"/>
        </xdr:cNvSpPr>
      </xdr:nvSpPr>
      <xdr:spPr bwMode="auto">
        <a:xfrm>
          <a:off x="266700" y="946150"/>
          <a:ext cx="133350" cy="1206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6/</a:t>
          </a:r>
        </a:p>
      </xdr:txBody>
    </xdr:sp>
    <xdr:clientData/>
  </xdr:twoCellAnchor>
  <xdr:twoCellAnchor>
    <xdr:from>
      <xdr:col>0</xdr:col>
      <xdr:colOff>819150</xdr:colOff>
      <xdr:row>26</xdr:row>
      <xdr:rowOff>6350</xdr:rowOff>
    </xdr:from>
    <xdr:to>
      <xdr:col>0</xdr:col>
      <xdr:colOff>939800</xdr:colOff>
      <xdr:row>27</xdr:row>
      <xdr:rowOff>38100</xdr:rowOff>
    </xdr:to>
    <xdr:sp macro="" textlink="">
      <xdr:nvSpPr>
        <xdr:cNvPr id="8" name="Text Box 245"/>
        <xdr:cNvSpPr txBox="1">
          <a:spLocks noChangeArrowheads="1"/>
        </xdr:cNvSpPr>
      </xdr:nvSpPr>
      <xdr:spPr bwMode="auto">
        <a:xfrm>
          <a:off x="819150" y="2901950"/>
          <a:ext cx="120650" cy="1460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7/</a:t>
          </a:r>
        </a:p>
      </xdr:txBody>
    </xdr:sp>
    <xdr:clientData/>
  </xdr:twoCellAnchor>
  <xdr:twoCellAnchor>
    <xdr:from>
      <xdr:col>0</xdr:col>
      <xdr:colOff>742950</xdr:colOff>
      <xdr:row>33</xdr:row>
      <xdr:rowOff>111913</xdr:rowOff>
    </xdr:from>
    <xdr:to>
      <xdr:col>0</xdr:col>
      <xdr:colOff>866775</xdr:colOff>
      <xdr:row>35</xdr:row>
      <xdr:rowOff>72238</xdr:rowOff>
    </xdr:to>
    <xdr:sp macro="" textlink="">
      <xdr:nvSpPr>
        <xdr:cNvPr id="9" name="Text Box 246"/>
        <xdr:cNvSpPr txBox="1">
          <a:spLocks noChangeArrowheads="1"/>
        </xdr:cNvSpPr>
      </xdr:nvSpPr>
      <xdr:spPr bwMode="auto">
        <a:xfrm>
          <a:off x="742950" y="3807613"/>
          <a:ext cx="123825" cy="1889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8/</a:t>
          </a:r>
        </a:p>
      </xdr:txBody>
    </xdr:sp>
    <xdr:clientData/>
  </xdr:twoCellAnchor>
  <xdr:twoCellAnchor>
    <xdr:from>
      <xdr:col>0</xdr:col>
      <xdr:colOff>584201</xdr:colOff>
      <xdr:row>34</xdr:row>
      <xdr:rowOff>111125</xdr:rowOff>
    </xdr:from>
    <xdr:to>
      <xdr:col>0</xdr:col>
      <xdr:colOff>742951</xdr:colOff>
      <xdr:row>36</xdr:row>
      <xdr:rowOff>12700</xdr:rowOff>
    </xdr:to>
    <xdr:sp macro="" textlink="">
      <xdr:nvSpPr>
        <xdr:cNvPr id="10" name="Text Box 247"/>
        <xdr:cNvSpPr txBox="1">
          <a:spLocks noChangeArrowheads="1"/>
        </xdr:cNvSpPr>
      </xdr:nvSpPr>
      <xdr:spPr bwMode="auto">
        <a:xfrm>
          <a:off x="584201" y="3921125"/>
          <a:ext cx="158750" cy="1301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9/</a:t>
          </a:r>
        </a:p>
      </xdr:txBody>
    </xdr:sp>
    <xdr:clientData/>
  </xdr:twoCellAnchor>
  <xdr:twoCellAnchor>
    <xdr:from>
      <xdr:col>0</xdr:col>
      <xdr:colOff>850900</xdr:colOff>
      <xdr:row>36</xdr:row>
      <xdr:rowOff>1</xdr:rowOff>
    </xdr:from>
    <xdr:to>
      <xdr:col>0</xdr:col>
      <xdr:colOff>1016000</xdr:colOff>
      <xdr:row>36</xdr:row>
      <xdr:rowOff>101601</xdr:rowOff>
    </xdr:to>
    <xdr:sp macro="" textlink="">
      <xdr:nvSpPr>
        <xdr:cNvPr id="11" name="Text Box 1106"/>
        <xdr:cNvSpPr txBox="1">
          <a:spLocks noChangeArrowheads="1"/>
        </xdr:cNvSpPr>
      </xdr:nvSpPr>
      <xdr:spPr bwMode="auto">
        <a:xfrm>
          <a:off x="850900" y="4038601"/>
          <a:ext cx="165100" cy="101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10/</a:t>
          </a:r>
        </a:p>
      </xdr:txBody>
    </xdr:sp>
    <xdr:clientData/>
  </xdr:twoCellAnchor>
  <xdr:twoCellAnchor>
    <xdr:from>
      <xdr:col>0</xdr:col>
      <xdr:colOff>450850</xdr:colOff>
      <xdr:row>38</xdr:row>
      <xdr:rowOff>19050</xdr:rowOff>
    </xdr:from>
    <xdr:to>
      <xdr:col>0</xdr:col>
      <xdr:colOff>593725</xdr:colOff>
      <xdr:row>39</xdr:row>
      <xdr:rowOff>57150</xdr:rowOff>
    </xdr:to>
    <xdr:sp macro="" textlink="">
      <xdr:nvSpPr>
        <xdr:cNvPr id="12" name="Text Box 1099"/>
        <xdr:cNvSpPr txBox="1">
          <a:spLocks noChangeArrowheads="1"/>
        </xdr:cNvSpPr>
      </xdr:nvSpPr>
      <xdr:spPr bwMode="auto">
        <a:xfrm>
          <a:off x="450850" y="4572000"/>
          <a:ext cx="142875" cy="1651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11/</a:t>
          </a:r>
        </a:p>
      </xdr:txBody>
    </xdr:sp>
    <xdr:clientData/>
  </xdr:twoCellAnchor>
  <xdr:twoCellAnchor>
    <xdr:from>
      <xdr:col>0</xdr:col>
      <xdr:colOff>374650</xdr:colOff>
      <xdr:row>41</xdr:row>
      <xdr:rowOff>6350</xdr:rowOff>
    </xdr:from>
    <xdr:to>
      <xdr:col>0</xdr:col>
      <xdr:colOff>628650</xdr:colOff>
      <xdr:row>42</xdr:row>
      <xdr:rowOff>19050</xdr:rowOff>
    </xdr:to>
    <xdr:sp macro="" textlink="">
      <xdr:nvSpPr>
        <xdr:cNvPr id="13" name="Text Box 1100"/>
        <xdr:cNvSpPr txBox="1">
          <a:spLocks noChangeArrowheads="1"/>
        </xdr:cNvSpPr>
      </xdr:nvSpPr>
      <xdr:spPr bwMode="auto">
        <a:xfrm>
          <a:off x="374650" y="4940300"/>
          <a:ext cx="254000" cy="139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12/</a:t>
          </a:r>
        </a:p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/</a:t>
          </a:r>
        </a:p>
      </xdr:txBody>
    </xdr:sp>
    <xdr:clientData/>
  </xdr:twoCellAnchor>
  <xdr:twoCellAnchor>
    <xdr:from>
      <xdr:col>0</xdr:col>
      <xdr:colOff>755651</xdr:colOff>
      <xdr:row>43</xdr:row>
      <xdr:rowOff>19050</xdr:rowOff>
    </xdr:from>
    <xdr:to>
      <xdr:col>0</xdr:col>
      <xdr:colOff>920751</xdr:colOff>
      <xdr:row>44</xdr:row>
      <xdr:rowOff>63500</xdr:rowOff>
    </xdr:to>
    <xdr:sp macro="" textlink="">
      <xdr:nvSpPr>
        <xdr:cNvPr id="14" name="Text Box 1101"/>
        <xdr:cNvSpPr txBox="1">
          <a:spLocks noChangeArrowheads="1"/>
        </xdr:cNvSpPr>
      </xdr:nvSpPr>
      <xdr:spPr bwMode="auto">
        <a:xfrm>
          <a:off x="755651" y="5207000"/>
          <a:ext cx="165100" cy="1714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13/</a:t>
          </a:r>
        </a:p>
      </xdr:txBody>
    </xdr:sp>
    <xdr:clientData/>
  </xdr:twoCellAnchor>
  <xdr:twoCellAnchor>
    <xdr:from>
      <xdr:col>0</xdr:col>
      <xdr:colOff>793750</xdr:colOff>
      <xdr:row>45</xdr:row>
      <xdr:rowOff>6350</xdr:rowOff>
    </xdr:from>
    <xdr:to>
      <xdr:col>0</xdr:col>
      <xdr:colOff>965200</xdr:colOff>
      <xdr:row>46</xdr:row>
      <xdr:rowOff>19050</xdr:rowOff>
    </xdr:to>
    <xdr:sp macro="" textlink="">
      <xdr:nvSpPr>
        <xdr:cNvPr id="15" name="Text Box 1102"/>
        <xdr:cNvSpPr txBox="1">
          <a:spLocks noChangeArrowheads="1"/>
        </xdr:cNvSpPr>
      </xdr:nvSpPr>
      <xdr:spPr bwMode="auto">
        <a:xfrm>
          <a:off x="793750" y="5073650"/>
          <a:ext cx="171450" cy="1270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14/</a:t>
          </a:r>
        </a:p>
      </xdr:txBody>
    </xdr:sp>
    <xdr:clientData/>
  </xdr:twoCellAnchor>
  <xdr:twoCellAnchor>
    <xdr:from>
      <xdr:col>0</xdr:col>
      <xdr:colOff>254000</xdr:colOff>
      <xdr:row>46</xdr:row>
      <xdr:rowOff>12700</xdr:rowOff>
    </xdr:from>
    <xdr:to>
      <xdr:col>0</xdr:col>
      <xdr:colOff>444500</xdr:colOff>
      <xdr:row>47</xdr:row>
      <xdr:rowOff>0</xdr:rowOff>
    </xdr:to>
    <xdr:sp macro="" textlink="">
      <xdr:nvSpPr>
        <xdr:cNvPr id="16" name="Text Box 241"/>
        <xdr:cNvSpPr txBox="1">
          <a:spLocks noChangeArrowheads="1"/>
        </xdr:cNvSpPr>
      </xdr:nvSpPr>
      <xdr:spPr bwMode="auto">
        <a:xfrm>
          <a:off x="254000" y="5581650"/>
          <a:ext cx="190500" cy="1143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15/</a:t>
          </a:r>
        </a:p>
      </xdr:txBody>
    </xdr:sp>
    <xdr:clientData/>
  </xdr:twoCellAnchor>
  <xdr:twoCellAnchor>
    <xdr:from>
      <xdr:col>13</xdr:col>
      <xdr:colOff>222250</xdr:colOff>
      <xdr:row>3</xdr:row>
      <xdr:rowOff>76200</xdr:rowOff>
    </xdr:from>
    <xdr:to>
      <xdr:col>14</xdr:col>
      <xdr:colOff>12700</xdr:colOff>
      <xdr:row>5</xdr:row>
      <xdr:rowOff>92075</xdr:rowOff>
    </xdr:to>
    <xdr:sp macro="" textlink="">
      <xdr:nvSpPr>
        <xdr:cNvPr id="17" name="Text Box 243"/>
        <xdr:cNvSpPr txBox="1">
          <a:spLocks noChangeArrowheads="1"/>
        </xdr:cNvSpPr>
      </xdr:nvSpPr>
      <xdr:spPr bwMode="auto">
        <a:xfrm>
          <a:off x="4927600" y="673100"/>
          <a:ext cx="88900" cy="1492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4/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97"/>
  <sheetViews>
    <sheetView showGridLines="0" tabSelected="1" zoomScale="150" workbookViewId="0">
      <selection activeCell="R55" sqref="R55"/>
    </sheetView>
  </sheetViews>
  <sheetFormatPr baseColWidth="10" defaultRowHeight="12.75"/>
  <cols>
    <col min="1" max="1" width="16.42578125" style="4" customWidth="1"/>
    <col min="2" max="8" width="4.42578125" customWidth="1"/>
    <col min="9" max="9" width="4.85546875" customWidth="1"/>
    <col min="10" max="14" width="4.42578125" customWidth="1"/>
    <col min="15" max="15" width="4.7109375" customWidth="1"/>
    <col min="16" max="16" width="4.85546875" customWidth="1"/>
    <col min="17" max="17" width="2.7109375" customWidth="1"/>
    <col min="41" max="41" width="6.5703125" customWidth="1"/>
    <col min="42" max="51" width="5.7109375" customWidth="1"/>
  </cols>
  <sheetData>
    <row r="1" spans="1:54" ht="21" customHeight="1">
      <c r="A1" s="6" t="s">
        <v>21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73"/>
      <c r="P1" s="2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54" ht="12.75" customHeight="1">
      <c r="A2" s="88" t="s">
        <v>48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74"/>
      <c r="P2" s="27"/>
    </row>
    <row r="3" spans="1:54" ht="12.75" customHeight="1">
      <c r="A3" s="88" t="s">
        <v>70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74"/>
      <c r="P3" s="27"/>
      <c r="AO3" s="98" t="s">
        <v>2</v>
      </c>
      <c r="AP3" s="98"/>
      <c r="AQ3" s="98"/>
      <c r="AR3" s="98"/>
      <c r="AS3" s="98"/>
      <c r="AT3" s="99"/>
      <c r="AU3" s="99"/>
      <c r="AV3" s="99"/>
      <c r="AW3" s="99"/>
      <c r="AX3" s="99"/>
      <c r="AY3" s="99"/>
      <c r="AZ3" s="99"/>
    </row>
    <row r="4" spans="1:54" ht="9" customHeight="1">
      <c r="A4" s="90" t="s">
        <v>18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75"/>
      <c r="P4" s="28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54" ht="2.1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54" ht="12.95" customHeight="1">
      <c r="A6" s="92" t="s">
        <v>19</v>
      </c>
      <c r="B6" s="92">
        <v>2000</v>
      </c>
      <c r="C6" s="92">
        <v>2001</v>
      </c>
      <c r="D6" s="92">
        <v>2002</v>
      </c>
      <c r="E6" s="92">
        <v>2003</v>
      </c>
      <c r="F6" s="92">
        <v>2004</v>
      </c>
      <c r="G6" s="92">
        <v>2005</v>
      </c>
      <c r="H6" s="94" t="s">
        <v>1</v>
      </c>
      <c r="I6" s="94" t="s">
        <v>74</v>
      </c>
      <c r="J6" s="96">
        <v>2008</v>
      </c>
      <c r="K6" s="51">
        <v>2009</v>
      </c>
      <c r="L6" s="51">
        <v>2010</v>
      </c>
      <c r="M6" s="52" t="s">
        <v>28</v>
      </c>
      <c r="N6" s="53">
        <v>2012</v>
      </c>
      <c r="O6" s="77">
        <v>2013</v>
      </c>
      <c r="P6" s="52">
        <v>2014</v>
      </c>
      <c r="V6" s="100">
        <v>1996</v>
      </c>
      <c r="W6" s="100">
        <v>1997</v>
      </c>
      <c r="X6" s="100">
        <v>1998</v>
      </c>
      <c r="Y6" s="100">
        <v>1999</v>
      </c>
      <c r="Z6" s="100">
        <v>2000</v>
      </c>
      <c r="AA6" s="100">
        <v>2001</v>
      </c>
      <c r="AB6" s="100">
        <v>2002</v>
      </c>
      <c r="AC6" s="100">
        <v>2003</v>
      </c>
      <c r="AD6" s="100">
        <v>2004</v>
      </c>
      <c r="AE6" s="100">
        <v>2005</v>
      </c>
      <c r="AF6" s="100">
        <v>2006</v>
      </c>
      <c r="AG6" s="100">
        <v>2007</v>
      </c>
      <c r="AO6" s="15" t="s">
        <v>3</v>
      </c>
    </row>
    <row r="7" spans="1:54" ht="2.1" customHeight="1">
      <c r="A7" s="93"/>
      <c r="B7" s="93"/>
      <c r="C7" s="93"/>
      <c r="D7" s="97"/>
      <c r="E7" s="97"/>
      <c r="F7" s="97"/>
      <c r="G7" s="97"/>
      <c r="H7" s="95"/>
      <c r="I7" s="95"/>
      <c r="J7" s="95"/>
      <c r="K7" s="54"/>
      <c r="L7" s="54"/>
      <c r="M7" s="55"/>
      <c r="N7" s="56"/>
      <c r="O7" s="57"/>
      <c r="P7" s="57"/>
      <c r="V7" s="102"/>
      <c r="W7" s="102"/>
      <c r="X7" s="102"/>
      <c r="Y7" s="102"/>
      <c r="Z7" s="102"/>
      <c r="AA7" s="102"/>
      <c r="AB7" s="101"/>
      <c r="AC7" s="101"/>
      <c r="AD7" s="101"/>
      <c r="AE7" s="101"/>
      <c r="AF7" s="101"/>
      <c r="AG7" s="101"/>
    </row>
    <row r="8" spans="1:54" ht="2.1" customHeight="1">
      <c r="A8" s="58"/>
      <c r="B8" s="63"/>
      <c r="C8" s="63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76"/>
    </row>
    <row r="9" spans="1:54" ht="2.1" customHeight="1">
      <c r="A9" s="59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76"/>
      <c r="AO9" s="8" t="s">
        <v>22</v>
      </c>
      <c r="AP9" s="9">
        <v>1996</v>
      </c>
      <c r="AQ9" s="9">
        <v>1997</v>
      </c>
      <c r="AR9" s="9">
        <v>1998</v>
      </c>
      <c r="AS9" s="9">
        <v>1999</v>
      </c>
      <c r="AT9" s="9">
        <v>2000</v>
      </c>
      <c r="AU9" s="9">
        <v>2001</v>
      </c>
      <c r="AV9" s="9">
        <v>2002</v>
      </c>
      <c r="AW9" s="9">
        <v>2003</v>
      </c>
      <c r="AX9" s="9">
        <v>2004</v>
      </c>
      <c r="AY9" s="9">
        <v>2005</v>
      </c>
      <c r="AZ9" s="9">
        <v>2006</v>
      </c>
      <c r="BA9" s="9">
        <v>2007</v>
      </c>
    </row>
    <row r="10" spans="1:54" s="82" customFormat="1" ht="9.6" customHeight="1">
      <c r="A10" s="80" t="s">
        <v>49</v>
      </c>
      <c r="B10" s="84">
        <f t="shared" ref="B10:G10" si="0">+B11+B27+B28+B29+B30+B33+B35+B36+B47</f>
        <v>4840.6000000000004</v>
      </c>
      <c r="C10" s="84">
        <f t="shared" si="0"/>
        <v>825.3</v>
      </c>
      <c r="D10" s="84">
        <f t="shared" si="0"/>
        <v>4044.5</v>
      </c>
      <c r="E10" s="84">
        <f t="shared" si="0"/>
        <v>1764.8000000000002</v>
      </c>
      <c r="F10" s="84">
        <f t="shared" si="0"/>
        <v>1863.3000000000002</v>
      </c>
      <c r="G10" s="84">
        <f t="shared" si="0"/>
        <v>8529.6</v>
      </c>
      <c r="H10" s="84">
        <v>19766.3</v>
      </c>
      <c r="I10" s="84">
        <v>29096</v>
      </c>
      <c r="J10" s="84">
        <f>J11+J27+J33+J35+J36+J38+J41+J44+J46</f>
        <v>17495.117623800001</v>
      </c>
      <c r="K10" s="85">
        <f>K11+K27+K33+K35+K36+K38+K41+K44+K46</f>
        <v>5531.5525055400012</v>
      </c>
      <c r="L10" s="84">
        <f>L11+L27+L33+L35+L36+L38+L41+L44+L46</f>
        <v>24137.402112650001</v>
      </c>
      <c r="M10" s="84">
        <f>M11+M27+M33+M35+M36+M38+M41+M44+M46+M47</f>
        <v>41816.230551009998</v>
      </c>
      <c r="N10" s="84">
        <v>16563.900000000001</v>
      </c>
      <c r="O10" s="84">
        <f>SUM(O13:O47)</f>
        <v>21733.499999999996</v>
      </c>
      <c r="P10" s="86">
        <f>SUM(P13:P47)</f>
        <v>21905.4</v>
      </c>
      <c r="Q10" s="81"/>
      <c r="V10" s="16" t="e">
        <f>#REF!+#REF!+#REF!+#REF!+#REF!+#REF!+#REF!+#REF!+#REF!</f>
        <v>#REF!</v>
      </c>
      <c r="W10" s="16" t="e">
        <f>#REF!+#REF!+#REF!+#REF!+#REF!+#REF!+#REF!+#REF!+#REF!</f>
        <v>#REF!</v>
      </c>
      <c r="X10" s="16" t="e">
        <f>#REF!+#REF!+#REF!+#REF!+#REF!+#REF!+#REF!+#REF!+#REF!</f>
        <v>#REF!</v>
      </c>
      <c r="Y10" s="16" t="e">
        <f>#REF!+#REF!+#REF!+#REF!+#REF!+#REF!+#REF!+#REF!+#REF!</f>
        <v>#REF!</v>
      </c>
      <c r="Z10" s="16">
        <f t="shared" ref="Z10:AF10" si="1">B11+B27+B28+B29+B30+B33+B35+B36+B47</f>
        <v>4840.6000000000004</v>
      </c>
      <c r="AA10" s="16">
        <f t="shared" si="1"/>
        <v>825.3</v>
      </c>
      <c r="AB10" s="16">
        <f t="shared" si="1"/>
        <v>4044.5</v>
      </c>
      <c r="AC10" s="16">
        <f t="shared" si="1"/>
        <v>1764.8000000000002</v>
      </c>
      <c r="AD10" s="16">
        <f t="shared" si="1"/>
        <v>1863.3000000000002</v>
      </c>
      <c r="AE10" s="16">
        <f t="shared" si="1"/>
        <v>8529.6</v>
      </c>
      <c r="AF10" s="16">
        <f t="shared" si="1"/>
        <v>7932</v>
      </c>
      <c r="AG10" s="16">
        <f>N11+N27+N28+N29+N30+N33+N35+N36+N47</f>
        <v>16563.999999999996</v>
      </c>
      <c r="AH10" s="16"/>
      <c r="AI10" s="16"/>
      <c r="AJ10" s="16"/>
      <c r="AK10" s="16"/>
      <c r="AL10" s="16"/>
      <c r="AM10" s="16"/>
      <c r="AN10" s="16"/>
      <c r="AO10" s="16" t="s">
        <v>23</v>
      </c>
      <c r="AP10" s="83" t="e">
        <f>SUM(#REF!)+#REF!</f>
        <v>#REF!</v>
      </c>
      <c r="AQ10" s="83" t="e">
        <f>SUM(#REF!)+#REF!</f>
        <v>#REF!</v>
      </c>
      <c r="AR10" s="83" t="e">
        <f>SUM(#REF!)+#REF!</f>
        <v>#REF!</v>
      </c>
      <c r="AS10" s="83" t="e">
        <f>SUM(#REF!)+#REF!</f>
        <v>#REF!</v>
      </c>
      <c r="AT10" s="83">
        <f t="shared" ref="AT10:AZ10" si="2">SUM(B27:B47)+B11</f>
        <v>4840.6000000000004</v>
      </c>
      <c r="AU10" s="83">
        <f t="shared" si="2"/>
        <v>825.3</v>
      </c>
      <c r="AV10" s="83">
        <f t="shared" si="2"/>
        <v>4044.5</v>
      </c>
      <c r="AW10" s="83">
        <f t="shared" si="2"/>
        <v>1764.8</v>
      </c>
      <c r="AX10" s="83">
        <f t="shared" si="2"/>
        <v>1863.3000000000002</v>
      </c>
      <c r="AY10" s="83">
        <f t="shared" si="2"/>
        <v>8529.5999999999985</v>
      </c>
      <c r="AZ10" s="83">
        <f t="shared" si="2"/>
        <v>19766.3</v>
      </c>
      <c r="BA10" s="83">
        <f>SUM(N27:N47)+N11</f>
        <v>16564</v>
      </c>
    </row>
    <row r="11" spans="1:54" s="3" customFormat="1" ht="9.6" customHeight="1">
      <c r="A11" s="60" t="s">
        <v>31</v>
      </c>
      <c r="B11" s="66">
        <f t="shared" ref="B11:G11" si="3">SUM(B13:B23)</f>
        <v>1096.7</v>
      </c>
      <c r="C11" s="66">
        <f t="shared" si="3"/>
        <v>259.2</v>
      </c>
      <c r="D11" s="66">
        <f t="shared" si="3"/>
        <v>1771.9</v>
      </c>
      <c r="E11" s="66">
        <f t="shared" si="3"/>
        <v>677.8</v>
      </c>
      <c r="F11" s="66">
        <f t="shared" si="3"/>
        <v>1289.6000000000001</v>
      </c>
      <c r="G11" s="66">
        <f t="shared" si="3"/>
        <v>5782.9</v>
      </c>
      <c r="H11" s="66">
        <v>6233.8</v>
      </c>
      <c r="I11" s="66">
        <v>3655.4</v>
      </c>
      <c r="J11" s="66">
        <f>SUM(J13:J23)</f>
        <v>5074.8899939999992</v>
      </c>
      <c r="K11" s="67">
        <f>SUM(K13:K23)</f>
        <v>4143.2040510000006</v>
      </c>
      <c r="L11" s="66">
        <f>SUM(L13:L23)</f>
        <v>13386.857797589999</v>
      </c>
      <c r="M11" s="66">
        <f>SUM(M13:M23)</f>
        <v>13880.369277759999</v>
      </c>
      <c r="N11" s="66">
        <f>SUM(N13:N24)</f>
        <v>15164.499999999998</v>
      </c>
      <c r="O11" s="66">
        <f>SUM(O13:O25)</f>
        <v>19216.899999999998</v>
      </c>
      <c r="P11" s="68">
        <f>SUM(P13:P26)</f>
        <v>11946.699999999999</v>
      </c>
      <c r="Q11" s="17"/>
      <c r="V11" s="18" t="e">
        <f>SUM(#REF!)</f>
        <v>#REF!</v>
      </c>
      <c r="W11" s="18" t="e">
        <f>SUM(#REF!)</f>
        <v>#REF!</v>
      </c>
      <c r="X11" s="18" t="e">
        <f>SUM(#REF!)</f>
        <v>#REF!</v>
      </c>
      <c r="Y11" s="18" t="e">
        <f>SUM(#REF!)</f>
        <v>#REF!</v>
      </c>
      <c r="Z11" s="18">
        <f t="shared" ref="Z11:AF11" si="4">SUM(B13:B23)</f>
        <v>1096.7</v>
      </c>
      <c r="AA11" s="18">
        <f t="shared" si="4"/>
        <v>259.2</v>
      </c>
      <c r="AB11" s="18">
        <f t="shared" si="4"/>
        <v>1771.9</v>
      </c>
      <c r="AC11" s="18">
        <f t="shared" si="4"/>
        <v>677.8</v>
      </c>
      <c r="AD11" s="18">
        <f t="shared" si="4"/>
        <v>1289.6000000000001</v>
      </c>
      <c r="AE11" s="18">
        <f t="shared" si="4"/>
        <v>5782.9</v>
      </c>
      <c r="AF11" s="18">
        <f t="shared" si="4"/>
        <v>2242.8000000000002</v>
      </c>
      <c r="AG11" s="18">
        <f>SUM(N13:N23)</f>
        <v>15140.799999999997</v>
      </c>
      <c r="AH11" s="18"/>
      <c r="AI11" s="18"/>
      <c r="AJ11" s="18"/>
      <c r="AK11" s="18"/>
      <c r="AL11" s="18"/>
      <c r="AM11" s="18"/>
      <c r="AN11" s="18"/>
      <c r="AO11" s="8" t="s">
        <v>23</v>
      </c>
      <c r="AP11" s="10" t="e">
        <f>SUM(#REF!)</f>
        <v>#REF!</v>
      </c>
      <c r="AQ11" s="10" t="e">
        <f>SUM(#REF!)</f>
        <v>#REF!</v>
      </c>
      <c r="AR11" s="10" t="e">
        <f>SUM(#REF!)</f>
        <v>#REF!</v>
      </c>
      <c r="AS11" s="10" t="e">
        <f>SUM(#REF!)</f>
        <v>#REF!</v>
      </c>
      <c r="AT11" s="10">
        <f t="shared" ref="AT11:AZ11" si="5">SUM(B13:B23)</f>
        <v>1096.7</v>
      </c>
      <c r="AU11" s="10">
        <f t="shared" si="5"/>
        <v>259.2</v>
      </c>
      <c r="AV11" s="10">
        <f t="shared" si="5"/>
        <v>1771.9</v>
      </c>
      <c r="AW11" s="10">
        <f t="shared" si="5"/>
        <v>677.8</v>
      </c>
      <c r="AX11" s="10">
        <f t="shared" si="5"/>
        <v>1289.6000000000001</v>
      </c>
      <c r="AY11" s="10">
        <f t="shared" si="5"/>
        <v>5782.9</v>
      </c>
      <c r="AZ11" s="10">
        <f t="shared" si="5"/>
        <v>2242.8000000000002</v>
      </c>
      <c r="BA11" s="10">
        <f>SUM(N13:N23)</f>
        <v>15140.799999999997</v>
      </c>
    </row>
    <row r="12" spans="1:54" s="3" customFormat="1" ht="9.6" customHeight="1">
      <c r="A12" s="60" t="s">
        <v>30</v>
      </c>
      <c r="B12" s="66"/>
      <c r="C12" s="66"/>
      <c r="D12" s="66"/>
      <c r="E12" s="66"/>
      <c r="F12" s="66"/>
      <c r="G12" s="66"/>
      <c r="H12" s="66"/>
      <c r="I12" s="66"/>
      <c r="J12" s="66"/>
      <c r="K12" s="67"/>
      <c r="L12" s="66"/>
      <c r="M12" s="67"/>
      <c r="N12" s="67"/>
      <c r="O12" s="67"/>
      <c r="P12" s="78"/>
      <c r="Q12" s="17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8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</row>
    <row r="13" spans="1:54" s="3" customFormat="1" ht="9.6" customHeight="1">
      <c r="A13" s="60" t="s">
        <v>4</v>
      </c>
      <c r="B13" s="66">
        <v>204.8</v>
      </c>
      <c r="C13" s="66">
        <v>97.3</v>
      </c>
      <c r="D13" s="66">
        <v>891.6</v>
      </c>
      <c r="E13" s="66">
        <v>288.60000000000002</v>
      </c>
      <c r="F13" s="66">
        <v>1017.3</v>
      </c>
      <c r="G13" s="66">
        <v>3734.6</v>
      </c>
      <c r="H13" s="66">
        <v>1908.5</v>
      </c>
      <c r="I13" s="66">
        <v>2664.9</v>
      </c>
      <c r="J13" s="66">
        <v>4148.0899669999999</v>
      </c>
      <c r="K13" s="67">
        <v>2682.1879140000001</v>
      </c>
      <c r="L13" s="66">
        <v>6087.3359305200001</v>
      </c>
      <c r="M13" s="66">
        <v>7888.9908844799993</v>
      </c>
      <c r="N13" s="68">
        <v>6737.2</v>
      </c>
      <c r="O13" s="68">
        <v>12414.1</v>
      </c>
      <c r="P13" s="68">
        <v>5502.1</v>
      </c>
      <c r="V13" s="18" t="e">
        <f>V11-#REF!</f>
        <v>#REF!</v>
      </c>
      <c r="W13" s="18" t="e">
        <f>W11-#REF!</f>
        <v>#REF!</v>
      </c>
      <c r="X13" s="18" t="e">
        <f>X11-#REF!</f>
        <v>#REF!</v>
      </c>
      <c r="Y13" s="18" t="e">
        <f>Y11-#REF!</f>
        <v>#REF!</v>
      </c>
      <c r="Z13" s="18">
        <f t="shared" ref="Z13:AF13" si="6">Z11-B11</f>
        <v>0</v>
      </c>
      <c r="AA13" s="18">
        <f t="shared" si="6"/>
        <v>0</v>
      </c>
      <c r="AB13" s="18">
        <f t="shared" si="6"/>
        <v>0</v>
      </c>
      <c r="AC13" s="18">
        <f t="shared" si="6"/>
        <v>0</v>
      </c>
      <c r="AD13" s="18">
        <f t="shared" si="6"/>
        <v>0</v>
      </c>
      <c r="AE13" s="18">
        <f t="shared" si="6"/>
        <v>0</v>
      </c>
      <c r="AF13" s="18">
        <f t="shared" si="6"/>
        <v>-3991</v>
      </c>
      <c r="AG13" s="18">
        <f>AG11-N11</f>
        <v>-23.700000000000728</v>
      </c>
      <c r="AH13" s="18"/>
      <c r="AI13" s="18"/>
      <c r="AJ13" s="18"/>
      <c r="AK13" s="18"/>
      <c r="AL13" s="18"/>
      <c r="AO13" s="8"/>
      <c r="AP13" s="10">
        <v>861</v>
      </c>
      <c r="AQ13" s="10">
        <v>2520</v>
      </c>
      <c r="AR13" s="10">
        <v>3266.6</v>
      </c>
      <c r="AS13" s="10">
        <v>6968.8</v>
      </c>
      <c r="AT13" s="10">
        <v>4840.6000000000004</v>
      </c>
      <c r="AU13" s="10">
        <v>825.3</v>
      </c>
      <c r="AV13" s="10">
        <v>4044.5</v>
      </c>
      <c r="AW13" s="10">
        <v>1764.8</v>
      </c>
      <c r="AX13" s="10">
        <v>1863.3</v>
      </c>
      <c r="AY13" s="10">
        <v>8529.6</v>
      </c>
      <c r="AZ13" s="10">
        <v>3940.3</v>
      </c>
      <c r="BA13" s="10">
        <v>590.29999999999995</v>
      </c>
      <c r="BB13" s="3">
        <v>3</v>
      </c>
    </row>
    <row r="14" spans="1:54" s="3" customFormat="1" ht="9.6" customHeight="1">
      <c r="A14" s="60" t="s">
        <v>76</v>
      </c>
      <c r="B14" s="66"/>
      <c r="C14" s="66"/>
      <c r="D14" s="66"/>
      <c r="E14" s="66"/>
      <c r="F14" s="66"/>
      <c r="G14" s="66"/>
      <c r="H14" s="66"/>
      <c r="I14" s="66"/>
      <c r="J14" s="66"/>
      <c r="K14" s="67"/>
      <c r="L14" s="66"/>
      <c r="M14" s="66"/>
      <c r="N14" s="68"/>
      <c r="O14" s="68">
        <v>22.9</v>
      </c>
      <c r="P14" s="68">
        <v>17.600000000000001</v>
      </c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O14" s="8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</row>
    <row r="15" spans="1:54" s="3" customFormat="1" ht="9.6" customHeight="1">
      <c r="A15" s="60" t="s">
        <v>5</v>
      </c>
      <c r="B15" s="69"/>
      <c r="C15" s="69"/>
      <c r="D15" s="69"/>
      <c r="E15" s="69">
        <v>54.4</v>
      </c>
      <c r="F15" s="69">
        <v>22.7</v>
      </c>
      <c r="G15" s="69">
        <v>64.400000000000006</v>
      </c>
      <c r="H15" s="69">
        <v>17.7</v>
      </c>
      <c r="I15" s="69">
        <v>74.3</v>
      </c>
      <c r="J15" s="69">
        <v>46.697428000000002</v>
      </c>
      <c r="K15" s="67">
        <v>38.114094000000001</v>
      </c>
      <c r="L15" s="66">
        <v>286.251959</v>
      </c>
      <c r="M15" s="66">
        <v>152.944366</v>
      </c>
      <c r="N15" s="68">
        <v>76.2</v>
      </c>
      <c r="O15" s="68">
        <v>52</v>
      </c>
      <c r="P15" s="68"/>
      <c r="V15" s="18" t="e">
        <f>V10-#REF!</f>
        <v>#REF!</v>
      </c>
      <c r="W15" s="18" t="e">
        <f>W10-#REF!</f>
        <v>#REF!</v>
      </c>
      <c r="X15" s="18" t="e">
        <f>X10-#REF!</f>
        <v>#REF!</v>
      </c>
      <c r="Y15" s="18" t="e">
        <f>Y10-#REF!</f>
        <v>#REF!</v>
      </c>
      <c r="Z15" s="18">
        <f t="shared" ref="Z15:AF15" si="7">Z10-B10</f>
        <v>0</v>
      </c>
      <c r="AA15" s="18">
        <f t="shared" si="7"/>
        <v>0</v>
      </c>
      <c r="AB15" s="18">
        <f t="shared" si="7"/>
        <v>0</v>
      </c>
      <c r="AC15" s="18">
        <f t="shared" si="7"/>
        <v>0</v>
      </c>
      <c r="AD15" s="18">
        <f t="shared" si="7"/>
        <v>0</v>
      </c>
      <c r="AE15" s="18">
        <f t="shared" si="7"/>
        <v>0</v>
      </c>
      <c r="AF15" s="18">
        <f t="shared" si="7"/>
        <v>-11834.3</v>
      </c>
      <c r="AG15" s="18">
        <f>AG10-N10</f>
        <v>9.999999999490683E-2</v>
      </c>
      <c r="AO15" s="11" t="s">
        <v>24</v>
      </c>
      <c r="AP15" s="10" t="e">
        <f>+AP13-AP10</f>
        <v>#REF!</v>
      </c>
      <c r="AQ15" s="10" t="e">
        <f t="shared" ref="AQ15:BA15" si="8">+AQ13-AQ10</f>
        <v>#REF!</v>
      </c>
      <c r="AR15" s="10" t="e">
        <f t="shared" si="8"/>
        <v>#REF!</v>
      </c>
      <c r="AS15" s="10" t="e">
        <f t="shared" si="8"/>
        <v>#REF!</v>
      </c>
      <c r="AT15" s="10">
        <f t="shared" si="8"/>
        <v>0</v>
      </c>
      <c r="AU15" s="10">
        <f t="shared" si="8"/>
        <v>0</v>
      </c>
      <c r="AV15" s="10">
        <f t="shared" si="8"/>
        <v>0</v>
      </c>
      <c r="AW15" s="10">
        <f t="shared" si="8"/>
        <v>0</v>
      </c>
      <c r="AX15" s="10">
        <f t="shared" si="8"/>
        <v>0</v>
      </c>
      <c r="AY15" s="10">
        <f t="shared" si="8"/>
        <v>0</v>
      </c>
      <c r="AZ15" s="10">
        <f t="shared" si="8"/>
        <v>-15826</v>
      </c>
      <c r="BA15" s="10">
        <f t="shared" si="8"/>
        <v>-15973.7</v>
      </c>
    </row>
    <row r="16" spans="1:54" s="3" customFormat="1" ht="9.6" customHeight="1">
      <c r="A16" s="60" t="s">
        <v>27</v>
      </c>
      <c r="B16" s="69"/>
      <c r="C16" s="69"/>
      <c r="D16" s="69"/>
      <c r="E16" s="69"/>
      <c r="F16" s="69"/>
      <c r="G16" s="69"/>
      <c r="H16" s="69"/>
      <c r="I16" s="69"/>
      <c r="J16" s="69"/>
      <c r="K16" s="67">
        <v>444.35378300000002</v>
      </c>
      <c r="L16" s="66">
        <v>397.69937099999999</v>
      </c>
      <c r="M16" s="66">
        <v>467.8159579</v>
      </c>
      <c r="N16" s="68">
        <v>534.4</v>
      </c>
      <c r="O16" s="68">
        <v>377.2</v>
      </c>
      <c r="P16" s="68">
        <v>101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O16" s="11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</row>
    <row r="17" spans="1:53" s="3" customFormat="1" ht="9.6" customHeight="1">
      <c r="A17" s="60" t="s">
        <v>6</v>
      </c>
      <c r="B17" s="69"/>
      <c r="C17" s="69"/>
      <c r="D17" s="69">
        <v>212.6</v>
      </c>
      <c r="E17" s="69">
        <v>260</v>
      </c>
      <c r="F17" s="69">
        <v>83.2</v>
      </c>
      <c r="G17" s="69">
        <v>88.2</v>
      </c>
      <c r="H17" s="69">
        <v>65.599999999999994</v>
      </c>
      <c r="I17" s="69">
        <v>83.4</v>
      </c>
      <c r="J17" s="69">
        <v>40.429698000000002</v>
      </c>
      <c r="K17" s="67">
        <v>36.879548999999997</v>
      </c>
      <c r="L17" s="66">
        <v>709.519587</v>
      </c>
      <c r="M17" s="66">
        <v>66.254463999999999</v>
      </c>
      <c r="N17" s="68">
        <v>276</v>
      </c>
      <c r="O17" s="68">
        <v>637.29999999999995</v>
      </c>
      <c r="P17" s="68">
        <v>1326.5</v>
      </c>
      <c r="AO17" s="8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</row>
    <row r="18" spans="1:53" s="3" customFormat="1" ht="9.6" customHeight="1">
      <c r="A18" s="60" t="s">
        <v>7</v>
      </c>
      <c r="B18" s="69"/>
      <c r="C18" s="69"/>
      <c r="D18" s="69"/>
      <c r="E18" s="69"/>
      <c r="F18" s="69"/>
      <c r="G18" s="69"/>
      <c r="H18" s="69"/>
      <c r="I18" s="69"/>
      <c r="J18" s="69"/>
      <c r="K18" s="67"/>
      <c r="L18" s="66"/>
      <c r="M18" s="66"/>
      <c r="N18" s="68"/>
      <c r="O18" s="68"/>
      <c r="P18" s="68"/>
      <c r="AO18" s="8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</row>
    <row r="19" spans="1:53" s="3" customFormat="1" ht="9.6" customHeight="1">
      <c r="A19" s="60" t="s">
        <v>8</v>
      </c>
      <c r="B19" s="69">
        <v>891.9</v>
      </c>
      <c r="C19" s="69">
        <v>161.9</v>
      </c>
      <c r="D19" s="69">
        <v>667.7</v>
      </c>
      <c r="E19" s="69">
        <v>74.8</v>
      </c>
      <c r="F19" s="69">
        <v>166.4</v>
      </c>
      <c r="G19" s="69">
        <v>1895.7</v>
      </c>
      <c r="H19" s="69">
        <v>251</v>
      </c>
      <c r="I19" s="69">
        <v>751.3</v>
      </c>
      <c r="J19" s="69">
        <v>724.35104799999999</v>
      </c>
      <c r="K19" s="67">
        <v>859.97614099999998</v>
      </c>
      <c r="L19" s="66">
        <v>5842.1160670700001</v>
      </c>
      <c r="M19" s="66">
        <v>4873.0199583799995</v>
      </c>
      <c r="N19" s="68">
        <v>7272.4</v>
      </c>
      <c r="O19" s="68">
        <v>5292.6</v>
      </c>
      <c r="P19" s="68">
        <v>4624.6000000000004</v>
      </c>
      <c r="AO19" s="15"/>
      <c r="AP19" s="15"/>
      <c r="AQ19" s="15"/>
      <c r="AR19" s="15"/>
    </row>
    <row r="20" spans="1:53" s="3" customFormat="1" ht="9.6" customHeight="1">
      <c r="A20" s="60" t="s">
        <v>25</v>
      </c>
      <c r="B20" s="69"/>
      <c r="C20" s="69"/>
      <c r="D20" s="69"/>
      <c r="E20" s="69"/>
      <c r="F20" s="69"/>
      <c r="G20" s="69"/>
      <c r="H20" s="69"/>
      <c r="I20" s="69">
        <v>25.6</v>
      </c>
      <c r="J20" s="69"/>
      <c r="K20" s="67">
        <v>3.7203599999999999</v>
      </c>
      <c r="L20" s="66"/>
      <c r="M20" s="66">
        <v>98.430115000000001</v>
      </c>
      <c r="N20" s="68">
        <v>108.3</v>
      </c>
      <c r="O20" s="68">
        <v>84</v>
      </c>
      <c r="P20" s="68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O20" s="15"/>
      <c r="AP20" s="15"/>
      <c r="AQ20" s="15"/>
      <c r="AR20" s="15"/>
    </row>
    <row r="21" spans="1:53" s="3" customFormat="1" ht="9.6" customHeight="1">
      <c r="A21" s="60" t="s">
        <v>26</v>
      </c>
      <c r="B21" s="69"/>
      <c r="C21" s="69"/>
      <c r="D21" s="69"/>
      <c r="E21" s="69"/>
      <c r="F21" s="69"/>
      <c r="G21" s="69"/>
      <c r="H21" s="69"/>
      <c r="I21" s="69"/>
      <c r="J21" s="69"/>
      <c r="K21" s="67">
        <v>19.389925999999999</v>
      </c>
      <c r="L21" s="66">
        <v>29.303000000000001</v>
      </c>
      <c r="M21" s="66">
        <v>25.962817999999999</v>
      </c>
      <c r="N21" s="68">
        <v>1.9</v>
      </c>
      <c r="O21" s="68">
        <v>78.900000000000006</v>
      </c>
      <c r="P21" s="68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O21" s="15"/>
      <c r="AP21" s="15"/>
      <c r="AQ21" s="15"/>
      <c r="AR21" s="15"/>
    </row>
    <row r="22" spans="1:53" s="3" customFormat="1" ht="9.6" customHeight="1">
      <c r="A22" s="60" t="s">
        <v>9</v>
      </c>
      <c r="B22" s="69"/>
      <c r="C22" s="69"/>
      <c r="D22" s="69"/>
      <c r="E22" s="69"/>
      <c r="F22" s="69"/>
      <c r="G22" s="69"/>
      <c r="H22" s="69"/>
      <c r="I22" s="69"/>
      <c r="J22" s="69">
        <v>40.704725000000003</v>
      </c>
      <c r="K22" s="67">
        <v>22.537044000000002</v>
      </c>
      <c r="L22" s="66">
        <v>28.817285999999999</v>
      </c>
      <c r="M22" s="66">
        <v>230.825671</v>
      </c>
      <c r="N22" s="68">
        <v>51.8</v>
      </c>
      <c r="O22" s="68">
        <v>169.1</v>
      </c>
      <c r="P22" s="68">
        <v>96.5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O22" s="15"/>
      <c r="AP22" s="15"/>
      <c r="AQ22" s="15"/>
      <c r="AR22" s="15"/>
    </row>
    <row r="23" spans="1:53" s="3" customFormat="1" ht="9.6" customHeight="1">
      <c r="A23" s="60" t="s">
        <v>10</v>
      </c>
      <c r="B23" s="69"/>
      <c r="C23" s="69"/>
      <c r="D23" s="69"/>
      <c r="E23" s="69"/>
      <c r="F23" s="69"/>
      <c r="G23" s="69"/>
      <c r="H23" s="69"/>
      <c r="I23" s="69">
        <v>55.9</v>
      </c>
      <c r="J23" s="69">
        <v>74.617127999999994</v>
      </c>
      <c r="K23" s="67">
        <v>36.04524</v>
      </c>
      <c r="L23" s="66">
        <v>5.814597</v>
      </c>
      <c r="M23" s="66">
        <v>76.125043000000005</v>
      </c>
      <c r="N23" s="68">
        <v>82.6</v>
      </c>
      <c r="O23" s="68">
        <v>29</v>
      </c>
      <c r="P23" s="68">
        <v>77.3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O23" s="15"/>
      <c r="AP23" s="15"/>
      <c r="AQ23" s="15"/>
      <c r="AR23" s="15"/>
    </row>
    <row r="24" spans="1:53" s="3" customFormat="1" ht="9.6" customHeight="1">
      <c r="A24" s="60" t="s">
        <v>46</v>
      </c>
      <c r="B24" s="69"/>
      <c r="C24" s="69"/>
      <c r="D24" s="69"/>
      <c r="E24" s="69"/>
      <c r="F24" s="69"/>
      <c r="G24" s="69"/>
      <c r="H24" s="69"/>
      <c r="I24" s="69"/>
      <c r="J24" s="69"/>
      <c r="K24" s="67"/>
      <c r="L24" s="66"/>
      <c r="M24" s="66"/>
      <c r="N24" s="68">
        <v>23.7</v>
      </c>
      <c r="O24" s="68">
        <v>45.1</v>
      </c>
      <c r="P24" s="68">
        <v>59.8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O24" s="15"/>
      <c r="AP24" s="15"/>
      <c r="AQ24" s="15"/>
      <c r="AR24" s="15"/>
    </row>
    <row r="25" spans="1:53" s="3" customFormat="1" ht="9.6" customHeight="1">
      <c r="A25" s="60" t="s">
        <v>47</v>
      </c>
      <c r="B25" s="69"/>
      <c r="C25" s="69"/>
      <c r="D25" s="69"/>
      <c r="E25" s="69"/>
      <c r="F25" s="69"/>
      <c r="G25" s="69"/>
      <c r="H25" s="69"/>
      <c r="I25" s="69"/>
      <c r="J25" s="69"/>
      <c r="K25" s="67"/>
      <c r="L25" s="66"/>
      <c r="M25" s="66"/>
      <c r="N25" s="68"/>
      <c r="O25" s="68">
        <v>14.7</v>
      </c>
      <c r="P25" s="68">
        <v>21.8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O25" s="15"/>
      <c r="AP25" s="15"/>
      <c r="AQ25" s="15"/>
      <c r="AR25" s="15"/>
    </row>
    <row r="26" spans="1:53" s="3" customFormat="1" ht="9.6" customHeight="1">
      <c r="A26" s="60" t="s">
        <v>59</v>
      </c>
      <c r="B26" s="69"/>
      <c r="C26" s="69"/>
      <c r="D26" s="69"/>
      <c r="E26" s="69"/>
      <c r="F26" s="69"/>
      <c r="G26" s="69"/>
      <c r="H26" s="69"/>
      <c r="I26" s="69"/>
      <c r="J26" s="69"/>
      <c r="K26" s="67"/>
      <c r="L26" s="66"/>
      <c r="M26" s="66"/>
      <c r="N26" s="68"/>
      <c r="O26" s="68"/>
      <c r="P26" s="68">
        <v>119.5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O26" s="15"/>
      <c r="AP26" s="15"/>
      <c r="AQ26" s="15"/>
      <c r="AR26" s="15"/>
    </row>
    <row r="27" spans="1:53" s="3" customFormat="1" ht="9.6" customHeight="1">
      <c r="A27" s="60" t="s">
        <v>11</v>
      </c>
      <c r="B27" s="69">
        <v>189.2</v>
      </c>
      <c r="C27" s="69">
        <v>222.2</v>
      </c>
      <c r="D27" s="69">
        <v>1924.5</v>
      </c>
      <c r="E27" s="69">
        <v>895.6</v>
      </c>
      <c r="F27" s="69">
        <v>524.70000000000005</v>
      </c>
      <c r="G27" s="66">
        <v>1415.6</v>
      </c>
      <c r="H27" s="66">
        <v>1045.3</v>
      </c>
      <c r="I27" s="69">
        <v>889.3</v>
      </c>
      <c r="J27" s="66">
        <v>1466.5711514299999</v>
      </c>
      <c r="K27" s="67">
        <v>133.19339786</v>
      </c>
      <c r="L27" s="66">
        <v>552.70091216999992</v>
      </c>
      <c r="M27" s="66">
        <v>1551.17595949</v>
      </c>
      <c r="N27" s="68">
        <v>974.9</v>
      </c>
      <c r="O27" s="68">
        <v>1455.8</v>
      </c>
      <c r="P27" s="68">
        <v>1858.7</v>
      </c>
      <c r="AO27" s="15"/>
      <c r="AP27" s="15"/>
      <c r="AQ27" s="15"/>
      <c r="AR27" s="15"/>
    </row>
    <row r="28" spans="1:53" s="3" customFormat="1" ht="9.6" customHeight="1">
      <c r="A28" s="60" t="s">
        <v>12</v>
      </c>
      <c r="B28" s="69">
        <v>33.1</v>
      </c>
      <c r="C28" s="69"/>
      <c r="D28" s="69">
        <v>87.7</v>
      </c>
      <c r="E28" s="69">
        <v>45.9</v>
      </c>
      <c r="F28" s="69"/>
      <c r="G28" s="69">
        <v>99.1</v>
      </c>
      <c r="H28" s="69">
        <v>109.2</v>
      </c>
      <c r="I28" s="69">
        <v>53.7</v>
      </c>
      <c r="J28" s="69"/>
      <c r="K28" s="67"/>
      <c r="L28" s="66"/>
      <c r="M28" s="66"/>
      <c r="N28" s="68"/>
      <c r="O28" s="68"/>
      <c r="P28" s="68"/>
    </row>
    <row r="29" spans="1:53" s="3" customFormat="1" ht="9.6" customHeight="1">
      <c r="A29" s="61" t="s">
        <v>13</v>
      </c>
      <c r="B29" s="69"/>
      <c r="C29" s="69"/>
      <c r="D29" s="69"/>
      <c r="E29" s="69"/>
      <c r="F29" s="69"/>
      <c r="G29" s="69"/>
      <c r="H29" s="69"/>
      <c r="I29" s="69"/>
      <c r="J29" s="69"/>
      <c r="K29" s="67"/>
      <c r="L29" s="66"/>
      <c r="M29" s="66"/>
      <c r="N29" s="68"/>
      <c r="O29" s="68"/>
      <c r="P29" s="68"/>
    </row>
    <row r="30" spans="1:53" s="3" customFormat="1" ht="9.6" customHeight="1">
      <c r="A30" s="60" t="s">
        <v>41</v>
      </c>
      <c r="B30" s="69"/>
      <c r="C30" s="69"/>
      <c r="D30" s="69"/>
      <c r="E30" s="69"/>
      <c r="F30" s="69"/>
      <c r="G30" s="69"/>
      <c r="H30" s="69"/>
      <c r="I30" s="69"/>
      <c r="J30" s="69"/>
      <c r="K30" s="67"/>
      <c r="L30" s="66"/>
      <c r="M30" s="66"/>
      <c r="N30" s="68"/>
      <c r="O30" s="68"/>
      <c r="P30" s="68"/>
    </row>
    <row r="31" spans="1:53" s="3" customFormat="1" ht="9.6" customHeight="1">
      <c r="A31" s="60" t="s">
        <v>42</v>
      </c>
      <c r="B31" s="69"/>
      <c r="C31" s="69"/>
      <c r="D31" s="69"/>
      <c r="E31" s="69"/>
      <c r="F31" s="69"/>
      <c r="G31" s="69"/>
      <c r="H31" s="69"/>
      <c r="I31" s="69"/>
      <c r="J31" s="69"/>
      <c r="K31" s="67"/>
      <c r="L31" s="66"/>
      <c r="M31" s="66"/>
      <c r="N31" s="68"/>
      <c r="O31" s="68"/>
      <c r="P31" s="68"/>
    </row>
    <row r="32" spans="1:53" s="3" customFormat="1" ht="9.6" customHeight="1">
      <c r="A32" s="60" t="s">
        <v>60</v>
      </c>
      <c r="B32" s="69"/>
      <c r="C32" s="69"/>
      <c r="D32" s="69"/>
      <c r="E32" s="69"/>
      <c r="F32" s="69"/>
      <c r="G32" s="69"/>
      <c r="H32" s="69"/>
      <c r="I32" s="69"/>
      <c r="J32" s="69"/>
      <c r="K32" s="67"/>
      <c r="L32" s="66"/>
      <c r="M32" s="66"/>
      <c r="N32" s="68"/>
      <c r="O32" s="68">
        <v>47.8</v>
      </c>
      <c r="P32" s="68"/>
    </row>
    <row r="33" spans="1:16" s="3" customFormat="1" ht="9.6" customHeight="1">
      <c r="A33" s="60" t="s">
        <v>0</v>
      </c>
      <c r="B33" s="69">
        <v>66.3</v>
      </c>
      <c r="C33" s="69"/>
      <c r="D33" s="69">
        <v>133.9</v>
      </c>
      <c r="E33" s="69"/>
      <c r="F33" s="69"/>
      <c r="G33" s="69">
        <v>456</v>
      </c>
      <c r="H33" s="69">
        <v>92.3</v>
      </c>
      <c r="I33" s="69">
        <v>160.19999999999999</v>
      </c>
      <c r="J33" s="69">
        <v>652.29999999999995</v>
      </c>
      <c r="K33" s="67"/>
      <c r="L33" s="66">
        <v>271.92571140000001</v>
      </c>
      <c r="M33" s="66">
        <v>32.79197009</v>
      </c>
      <c r="N33" s="68">
        <v>424.6</v>
      </c>
      <c r="O33" s="68">
        <v>57.6</v>
      </c>
      <c r="P33" s="68"/>
    </row>
    <row r="34" spans="1:16" s="3" customFormat="1" ht="9.6" customHeight="1">
      <c r="A34" s="60" t="s">
        <v>61</v>
      </c>
      <c r="B34" s="69"/>
      <c r="C34" s="69"/>
      <c r="D34" s="69"/>
      <c r="E34" s="69"/>
      <c r="F34" s="69"/>
      <c r="G34" s="69"/>
      <c r="H34" s="69"/>
      <c r="I34" s="69"/>
      <c r="J34" s="69"/>
      <c r="K34" s="67"/>
      <c r="L34" s="66"/>
      <c r="M34" s="66"/>
      <c r="N34" s="68"/>
      <c r="O34" s="68"/>
      <c r="P34" s="68">
        <v>7000</v>
      </c>
    </row>
    <row r="35" spans="1:16" s="3" customFormat="1" ht="9.6" customHeight="1">
      <c r="A35" s="60" t="s">
        <v>14</v>
      </c>
      <c r="B35" s="66">
        <v>3455.3</v>
      </c>
      <c r="C35" s="69">
        <v>343.9</v>
      </c>
      <c r="D35" s="69">
        <v>126.5</v>
      </c>
      <c r="E35" s="69">
        <v>140.80000000000001</v>
      </c>
      <c r="F35" s="69">
        <v>49</v>
      </c>
      <c r="G35" s="69">
        <v>54.5</v>
      </c>
      <c r="H35" s="69">
        <v>51.2</v>
      </c>
      <c r="I35" s="69">
        <v>2.8</v>
      </c>
      <c r="J35" s="69">
        <v>105.55647837000001</v>
      </c>
      <c r="K35" s="67">
        <v>114.38591765</v>
      </c>
      <c r="L35" s="66">
        <v>9304.2324864900002</v>
      </c>
      <c r="M35" s="66">
        <v>142.86934367000001</v>
      </c>
      <c r="N35" s="68"/>
      <c r="O35" s="68"/>
      <c r="P35" s="68"/>
    </row>
    <row r="36" spans="1:16" s="3" customFormat="1" ht="9.6" customHeight="1">
      <c r="A36" s="60" t="s">
        <v>15</v>
      </c>
      <c r="B36" s="69"/>
      <c r="C36" s="69"/>
      <c r="D36" s="69"/>
      <c r="E36" s="69">
        <v>4.7</v>
      </c>
      <c r="F36" s="69"/>
      <c r="G36" s="69">
        <v>718.7</v>
      </c>
      <c r="H36" s="66">
        <v>397.8</v>
      </c>
      <c r="I36" s="66"/>
      <c r="J36" s="66">
        <v>1772.1</v>
      </c>
      <c r="K36" s="67">
        <v>94.168661029999996</v>
      </c>
      <c r="L36" s="66">
        <v>71.685204999999996</v>
      </c>
      <c r="M36" s="66">
        <v>4595.5720000000001</v>
      </c>
      <c r="N36" s="68"/>
      <c r="O36" s="68">
        <v>955.4</v>
      </c>
      <c r="P36" s="68">
        <v>1100</v>
      </c>
    </row>
    <row r="37" spans="1:16" s="3" customFormat="1" ht="9.6" customHeight="1">
      <c r="A37" s="60" t="s">
        <v>29</v>
      </c>
      <c r="B37" s="69"/>
      <c r="C37" s="69"/>
      <c r="D37" s="69"/>
      <c r="E37" s="69"/>
      <c r="F37" s="69"/>
      <c r="G37" s="69"/>
      <c r="H37" s="66"/>
      <c r="I37" s="66">
        <v>8000</v>
      </c>
      <c r="J37" s="66"/>
      <c r="K37" s="67"/>
      <c r="L37" s="66"/>
      <c r="M37" s="66"/>
      <c r="N37" s="68"/>
      <c r="O37" s="68"/>
      <c r="P37" s="68"/>
    </row>
    <row r="38" spans="1:16" s="3" customFormat="1" ht="9.6" customHeight="1">
      <c r="A38" s="60" t="s">
        <v>40</v>
      </c>
      <c r="B38" s="69"/>
      <c r="C38" s="69"/>
      <c r="D38" s="69"/>
      <c r="E38" s="69"/>
      <c r="F38" s="69"/>
      <c r="G38" s="69"/>
      <c r="H38" s="66">
        <v>5912.9</v>
      </c>
      <c r="I38" s="66">
        <v>2949.6</v>
      </c>
      <c r="J38" s="66">
        <f>7383.9</f>
        <v>7383.9</v>
      </c>
      <c r="K38" s="67"/>
      <c r="L38" s="66"/>
      <c r="M38" s="66">
        <v>21400</v>
      </c>
      <c r="N38" s="68"/>
      <c r="O38" s="68"/>
      <c r="P38" s="68"/>
    </row>
    <row r="39" spans="1:16" s="3" customFormat="1" ht="9.6" customHeight="1">
      <c r="A39" s="60" t="s">
        <v>39</v>
      </c>
      <c r="B39" s="69"/>
      <c r="C39" s="69"/>
      <c r="D39" s="69"/>
      <c r="E39" s="69"/>
      <c r="F39" s="69"/>
      <c r="G39" s="69"/>
      <c r="H39" s="66"/>
      <c r="I39" s="66"/>
      <c r="J39" s="66"/>
      <c r="K39" s="67"/>
      <c r="L39" s="66"/>
      <c r="M39" s="66"/>
      <c r="N39" s="68"/>
      <c r="O39" s="68"/>
      <c r="P39" s="68"/>
    </row>
    <row r="40" spans="1:16" s="3" customFormat="1" ht="9.6" customHeight="1">
      <c r="A40" s="60" t="s">
        <v>32</v>
      </c>
      <c r="B40" s="69"/>
      <c r="C40" s="69"/>
      <c r="D40" s="69"/>
      <c r="E40" s="69"/>
      <c r="F40" s="69"/>
      <c r="G40" s="69"/>
      <c r="H40" s="69"/>
      <c r="I40" s="69"/>
      <c r="J40" s="69"/>
      <c r="K40" s="67"/>
      <c r="L40" s="66"/>
      <c r="M40" s="66"/>
      <c r="N40" s="68"/>
      <c r="O40" s="68"/>
      <c r="P40" s="68"/>
    </row>
    <row r="41" spans="1:16" s="3" customFormat="1" ht="9.6" customHeight="1">
      <c r="A41" s="60" t="s">
        <v>34</v>
      </c>
      <c r="B41" s="69"/>
      <c r="C41" s="69"/>
      <c r="D41" s="69"/>
      <c r="E41" s="69"/>
      <c r="F41" s="69"/>
      <c r="G41" s="69"/>
      <c r="H41" s="69"/>
      <c r="I41" s="66">
        <v>2704.5</v>
      </c>
      <c r="J41" s="69">
        <v>243.3</v>
      </c>
      <c r="K41" s="67">
        <v>1046.6004780000001</v>
      </c>
      <c r="L41" s="66">
        <f>400+150</f>
        <v>550</v>
      </c>
      <c r="M41" s="66"/>
      <c r="N41" s="68"/>
      <c r="O41" s="68"/>
      <c r="P41" s="68"/>
    </row>
    <row r="42" spans="1:16" s="3" customFormat="1" ht="9.6" customHeight="1">
      <c r="A42" s="60" t="s">
        <v>33</v>
      </c>
      <c r="B42" s="69"/>
      <c r="C42" s="69"/>
      <c r="D42" s="69"/>
      <c r="E42" s="69"/>
      <c r="F42" s="69"/>
      <c r="G42" s="69"/>
      <c r="H42" s="69"/>
      <c r="I42" s="66"/>
      <c r="J42" s="69"/>
      <c r="K42" s="67"/>
      <c r="L42" s="66"/>
      <c r="M42" s="66"/>
      <c r="N42" s="68"/>
      <c r="O42" s="68"/>
      <c r="P42" s="68"/>
    </row>
    <row r="43" spans="1:16" s="3" customFormat="1" ht="9.6" customHeight="1">
      <c r="A43" s="60" t="s">
        <v>36</v>
      </c>
      <c r="B43" s="69"/>
      <c r="C43" s="69"/>
      <c r="D43" s="69"/>
      <c r="E43" s="69"/>
      <c r="F43" s="69"/>
      <c r="G43" s="69"/>
      <c r="H43" s="69"/>
      <c r="I43" s="69"/>
      <c r="J43" s="69"/>
      <c r="K43" s="67"/>
      <c r="L43" s="66"/>
      <c r="M43" s="66"/>
      <c r="N43" s="68"/>
      <c r="O43" s="68"/>
      <c r="P43" s="68"/>
    </row>
    <row r="44" spans="1:16" s="3" customFormat="1" ht="9.6" customHeight="1">
      <c r="A44" s="60" t="s">
        <v>35</v>
      </c>
      <c r="B44" s="69"/>
      <c r="C44" s="69"/>
      <c r="D44" s="69"/>
      <c r="E44" s="69"/>
      <c r="F44" s="69"/>
      <c r="G44" s="69"/>
      <c r="H44" s="66">
        <v>5921.4</v>
      </c>
      <c r="I44" s="66">
        <v>3774.3</v>
      </c>
      <c r="J44" s="69">
        <v>780</v>
      </c>
      <c r="K44" s="67"/>
      <c r="L44" s="66"/>
      <c r="M44" s="66"/>
      <c r="N44" s="68"/>
      <c r="O44" s="68"/>
      <c r="P44" s="68"/>
    </row>
    <row r="45" spans="1:16" s="3" customFormat="1" ht="9.6" customHeight="1">
      <c r="A45" s="60" t="s">
        <v>38</v>
      </c>
      <c r="B45" s="69"/>
      <c r="C45" s="69"/>
      <c r="D45" s="69"/>
      <c r="E45" s="69"/>
      <c r="F45" s="69"/>
      <c r="G45" s="69"/>
      <c r="H45" s="69"/>
      <c r="I45" s="69"/>
      <c r="J45" s="69"/>
      <c r="K45" s="67"/>
      <c r="L45" s="66"/>
      <c r="M45" s="66"/>
      <c r="N45" s="68"/>
      <c r="O45" s="68"/>
      <c r="P45" s="68"/>
    </row>
    <row r="46" spans="1:16" s="3" customFormat="1" ht="9.6" customHeight="1">
      <c r="A46" s="60" t="s">
        <v>37</v>
      </c>
      <c r="B46" s="69"/>
      <c r="C46" s="69"/>
      <c r="D46" s="69"/>
      <c r="E46" s="69"/>
      <c r="F46" s="69"/>
      <c r="G46" s="69"/>
      <c r="H46" s="69"/>
      <c r="I46" s="66">
        <v>6906.2</v>
      </c>
      <c r="J46" s="69">
        <v>16.5</v>
      </c>
      <c r="K46" s="67"/>
      <c r="L46" s="66"/>
      <c r="M46" s="66"/>
      <c r="N46" s="68"/>
      <c r="O46" s="68"/>
      <c r="P46" s="68"/>
    </row>
    <row r="47" spans="1:16" s="3" customFormat="1" ht="9.6" customHeight="1">
      <c r="A47" s="60" t="s">
        <v>16</v>
      </c>
      <c r="B47" s="69"/>
      <c r="C47" s="69"/>
      <c r="D47" s="69"/>
      <c r="E47" s="69"/>
      <c r="F47" s="69"/>
      <c r="G47" s="69">
        <v>2.8</v>
      </c>
      <c r="H47" s="69">
        <v>2.4</v>
      </c>
      <c r="I47" s="69"/>
      <c r="J47" s="69"/>
      <c r="K47" s="67"/>
      <c r="L47" s="66"/>
      <c r="M47" s="66">
        <v>213.452</v>
      </c>
      <c r="N47" s="66"/>
      <c r="O47" s="66"/>
      <c r="P47" s="68"/>
    </row>
    <row r="48" spans="1:16" s="3" customFormat="1" ht="2.1" customHeight="1">
      <c r="A48" s="62"/>
      <c r="B48" s="70"/>
      <c r="C48" s="70"/>
      <c r="D48" s="70"/>
      <c r="E48" s="70"/>
      <c r="F48" s="70"/>
      <c r="G48" s="70"/>
      <c r="H48" s="70"/>
      <c r="I48" s="70"/>
      <c r="J48" s="70"/>
      <c r="K48" s="71"/>
      <c r="L48" s="71"/>
      <c r="M48" s="72"/>
      <c r="N48" s="72"/>
      <c r="O48" s="72"/>
      <c r="P48" s="72"/>
    </row>
    <row r="49" spans="1:18" s="3" customFormat="1" ht="2.1" customHeight="1">
      <c r="A49" s="34"/>
      <c r="B49" s="35"/>
      <c r="C49" s="36"/>
      <c r="D49" s="36"/>
      <c r="E49" s="35"/>
      <c r="F49" s="35"/>
      <c r="G49" s="37"/>
      <c r="H49" s="37"/>
      <c r="I49" s="37"/>
      <c r="J49" s="37"/>
      <c r="K49" s="38"/>
      <c r="L49" s="38"/>
      <c r="M49" s="38"/>
      <c r="N49" s="39"/>
      <c r="O49" s="40"/>
      <c r="P49" s="40"/>
    </row>
    <row r="50" spans="1:18" s="3" customFormat="1" ht="8.1" customHeight="1">
      <c r="A50" s="49" t="s">
        <v>64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</row>
    <row r="51" spans="1:18" s="3" customFormat="1" ht="8.1" customHeight="1">
      <c r="A51" s="49" t="s">
        <v>75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</row>
    <row r="52" spans="1:18" s="3" customFormat="1" ht="8.1" customHeight="1">
      <c r="A52" s="49" t="s">
        <v>17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</row>
    <row r="53" spans="1:18" s="3" customFormat="1" ht="8.1" customHeight="1">
      <c r="A53" s="49" t="s">
        <v>50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</row>
    <row r="54" spans="1:18" s="3" customFormat="1" ht="8.1" customHeight="1">
      <c r="A54" s="79" t="s">
        <v>63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</row>
    <row r="55" spans="1:18" s="3" customFormat="1" ht="8.1" customHeight="1">
      <c r="A55" s="49" t="s">
        <v>43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</row>
    <row r="56" spans="1:18" s="3" customFormat="1" ht="8.1" customHeight="1">
      <c r="A56" s="49" t="s">
        <v>44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</row>
    <row r="57" spans="1:18" s="3" customFormat="1" ht="8.1" customHeight="1">
      <c r="A57" s="49" t="s">
        <v>65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7"/>
      <c r="O57" s="47"/>
      <c r="P57" s="47"/>
    </row>
    <row r="58" spans="1:18" s="3" customFormat="1" ht="8.1" customHeight="1">
      <c r="A58" s="50" t="s">
        <v>72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7"/>
      <c r="O58" s="47"/>
      <c r="P58" s="47"/>
    </row>
    <row r="59" spans="1:18" s="3" customFormat="1" ht="8.1" customHeight="1">
      <c r="A59" s="50" t="s">
        <v>51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7"/>
      <c r="O59" s="47"/>
      <c r="P59" s="47"/>
    </row>
    <row r="60" spans="1:18" s="3" customFormat="1" ht="8.1" customHeight="1">
      <c r="A60" s="49" t="s">
        <v>69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25"/>
      <c r="R60" s="25"/>
    </row>
    <row r="61" spans="1:18" s="3" customFormat="1" ht="8.1" customHeight="1">
      <c r="A61" s="49" t="s">
        <v>58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25"/>
      <c r="R61" s="25"/>
    </row>
    <row r="62" spans="1:18" s="3" customFormat="1" ht="8.1" customHeight="1">
      <c r="A62" s="49" t="s">
        <v>57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25"/>
      <c r="R62" s="25"/>
    </row>
    <row r="63" spans="1:18" s="3" customFormat="1" ht="8.1" customHeight="1">
      <c r="A63" s="49" t="s">
        <v>66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</row>
    <row r="64" spans="1:18" s="3" customFormat="1" ht="8.1" customHeight="1">
      <c r="A64" s="49" t="s">
        <v>62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</row>
    <row r="65" spans="1:20" s="3" customFormat="1" ht="8.1" customHeight="1">
      <c r="A65" s="49" t="s">
        <v>45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</row>
    <row r="66" spans="1:20" s="3" customFormat="1" ht="8.1" customHeight="1">
      <c r="A66" s="49" t="s">
        <v>67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</row>
    <row r="67" spans="1:20" s="3" customFormat="1" ht="8.1" customHeight="1">
      <c r="A67" s="49" t="s">
        <v>52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</row>
    <row r="68" spans="1:20" s="3" customFormat="1" ht="8.1" customHeight="1">
      <c r="A68" s="49" t="s">
        <v>55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</row>
    <row r="69" spans="1:20" s="3" customFormat="1" ht="8.1" customHeight="1">
      <c r="A69" s="49" t="s">
        <v>54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</row>
    <row r="70" spans="1:20" s="3" customFormat="1" ht="8.1" customHeight="1">
      <c r="A70" s="49" t="s">
        <v>73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</row>
    <row r="71" spans="1:20" s="3" customFormat="1" ht="8.1" customHeight="1">
      <c r="A71" s="49" t="s">
        <v>53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</row>
    <row r="72" spans="1:20" s="3" customFormat="1" ht="8.1" customHeight="1">
      <c r="A72" s="49" t="s">
        <v>56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</row>
    <row r="73" spans="1:20" s="3" customFormat="1" ht="8.1" customHeight="1">
      <c r="A73" s="49" t="s">
        <v>68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</row>
    <row r="74" spans="1:20" s="3" customFormat="1" ht="8.1" customHeight="1">
      <c r="A74" s="49" t="s">
        <v>71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</row>
    <row r="75" spans="1:20" s="3" customFormat="1" ht="9.75" customHeight="1">
      <c r="A75" s="49" t="s">
        <v>20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</row>
    <row r="76" spans="1:20" s="3" customFormat="1" ht="9.7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1"/>
      <c r="T76" s="29"/>
    </row>
    <row r="77" spans="1:20" s="3" customFormat="1" ht="9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1"/>
      <c r="T77" s="29"/>
    </row>
    <row r="78" spans="1:20" s="3" customFormat="1" ht="9.75" customHeight="1">
      <c r="A78" s="30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3"/>
      <c r="R78" s="33"/>
      <c r="S78" s="33"/>
    </row>
    <row r="79" spans="1:20" s="3" customFormat="1" ht="8.1" customHeight="1">
      <c r="A79" s="19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1:20" s="3" customFormat="1" ht="8.1" customHeight="1">
      <c r="A80" s="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1:16" s="3" customFormat="1" ht="4.5" customHeight="1">
      <c r="A81" s="22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1:16" s="3" customFormat="1" ht="4.5" customHeight="1">
      <c r="A82" s="22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1:16" s="3" customFormat="1" ht="8.1" customHeight="1">
      <c r="A83" s="1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4"/>
      <c r="O83" s="24"/>
      <c r="P83" s="24"/>
    </row>
    <row r="84" spans="1:16" s="14" customFormat="1" ht="8.25">
      <c r="A84" s="12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16" s="14" customFormat="1" ht="8.25">
      <c r="A85" s="12"/>
    </row>
    <row r="86" spans="1:16" s="14" customFormat="1" ht="8.25">
      <c r="A86" s="12"/>
    </row>
    <row r="87" spans="1:16" s="14" customFormat="1" ht="8.25">
      <c r="A87" s="12"/>
    </row>
    <row r="88" spans="1:16" s="14" customFormat="1" ht="8.25">
      <c r="A88" s="12"/>
    </row>
    <row r="89" spans="1:16" s="14" customFormat="1" ht="8.25">
      <c r="A89" s="12"/>
    </row>
    <row r="90" spans="1:16" s="14" customFormat="1" ht="8.25">
      <c r="A90" s="12"/>
    </row>
    <row r="91" spans="1:16" s="14" customFormat="1" ht="8.25">
      <c r="A91" s="12"/>
    </row>
    <row r="92" spans="1:16" s="14" customFormat="1" ht="8.25">
      <c r="A92" s="12"/>
    </row>
    <row r="93" spans="1:16" s="14" customFormat="1" ht="8.25">
      <c r="A93" s="12"/>
    </row>
    <row r="94" spans="1:16" s="14" customFormat="1" ht="8.25">
      <c r="A94" s="12"/>
    </row>
    <row r="95" spans="1:16" s="14" customFormat="1" ht="8.25">
      <c r="A95" s="12"/>
    </row>
    <row r="96" spans="1:16" s="14" customFormat="1" ht="8.25">
      <c r="A96" s="12"/>
    </row>
    <row r="97" spans="1:1" s="14" customFormat="1" ht="8.25">
      <c r="A97" s="12"/>
    </row>
  </sheetData>
  <mergeCells count="27">
    <mergeCell ref="AC6:AC7"/>
    <mergeCell ref="V6:V7"/>
    <mergeCell ref="W6:W7"/>
    <mergeCell ref="X6:X7"/>
    <mergeCell ref="Y6:Y7"/>
    <mergeCell ref="AA6:AA7"/>
    <mergeCell ref="AB6:AB7"/>
    <mergeCell ref="Z6:Z7"/>
    <mergeCell ref="AO3:AZ3"/>
    <mergeCell ref="AG6:AG7"/>
    <mergeCell ref="AD6:AD7"/>
    <mergeCell ref="AE6:AE7"/>
    <mergeCell ref="AF6:AF7"/>
    <mergeCell ref="B1:N1"/>
    <mergeCell ref="A3:N3"/>
    <mergeCell ref="A4:N4"/>
    <mergeCell ref="A2:N2"/>
    <mergeCell ref="A6:A7"/>
    <mergeCell ref="H6:H7"/>
    <mergeCell ref="J6:J7"/>
    <mergeCell ref="I6:I7"/>
    <mergeCell ref="E6:E7"/>
    <mergeCell ref="F6:F7"/>
    <mergeCell ref="G6:G7"/>
    <mergeCell ref="B6:B7"/>
    <mergeCell ref="C6:C7"/>
    <mergeCell ref="D6:D7"/>
  </mergeCells>
  <phoneticPr fontId="0" type="noConversion"/>
  <printOptions horizontalCentered="1"/>
  <pageMargins left="0.98425196850393704" right="0.98425196850393704" top="1.5748031496062993" bottom="0.78740157480314965" header="0" footer="0"/>
  <pageSetup paperSize="119" orientation="portrait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FONDEN RUBRO</vt:lpstr>
      <vt:lpstr>'FONDEN RUBRO'!Área_de_impresión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SUSANA_PENA</dc:creator>
  <cp:lastModifiedBy>cristina_castro</cp:lastModifiedBy>
  <cp:lastPrinted>2014-08-19T23:04:38Z</cp:lastPrinted>
  <dcterms:created xsi:type="dcterms:W3CDTF">2005-06-09T22:34:23Z</dcterms:created>
  <dcterms:modified xsi:type="dcterms:W3CDTF">2014-08-19T23:05:08Z</dcterms:modified>
</cp:coreProperties>
</file>