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2" windowWidth="4560" windowHeight="4056" tabRatio="752"/>
  </bookViews>
  <sheets>
    <sheet name="P271" sheetId="504" r:id="rId1"/>
  </sheets>
  <definedNames>
    <definedName name="_Fill" hidden="1">#REF!</definedName>
    <definedName name="A_impresión_IM">#REF!</definedName>
    <definedName name="_xlnm.Print_Area" localSheetId="0">'P271'!$B$2:$F$78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F73" i="504" l="1"/>
  <c r="F72" i="504"/>
  <c r="F71" i="504"/>
  <c r="F70" i="504"/>
  <c r="F69" i="504"/>
  <c r="F67" i="504"/>
  <c r="F66" i="504"/>
  <c r="F63" i="504"/>
  <c r="F62" i="504"/>
  <c r="F61" i="504"/>
  <c r="F60" i="504"/>
  <c r="F59" i="504"/>
  <c r="F57" i="504"/>
  <c r="F56" i="504"/>
  <c r="F53" i="504" l="1"/>
  <c r="F45" i="504" l="1"/>
  <c r="F46" i="504"/>
  <c r="F47" i="504"/>
  <c r="F49" i="504"/>
  <c r="F50" i="504"/>
  <c r="F51" i="504"/>
  <c r="F52" i="504"/>
  <c r="F42" i="504"/>
  <c r="F41" i="504" l="1"/>
  <c r="F40" i="504"/>
  <c r="F39" i="504"/>
  <c r="F38" i="504"/>
  <c r="F36" i="504"/>
  <c r="F35" i="504"/>
  <c r="F31" i="504"/>
  <c r="F30" i="504"/>
  <c r="F29" i="504"/>
  <c r="F28" i="504"/>
  <c r="F27" i="504"/>
  <c r="F25" i="504"/>
  <c r="F24" i="504"/>
  <c r="F23" i="504"/>
  <c r="F21" i="504"/>
  <c r="F20" i="504"/>
  <c r="F19" i="504"/>
  <c r="F18" i="504"/>
  <c r="F17" i="504"/>
  <c r="F15" i="504"/>
  <c r="F14" i="504"/>
  <c r="F13" i="504"/>
</calcChain>
</file>

<file path=xl/sharedStrings.xml><?xml version="1.0" encoding="utf-8"?>
<sst xmlns="http://schemas.openxmlformats.org/spreadsheetml/2006/main" count="70" uniqueCount="28">
  <si>
    <t>Fuente: Secretaría de Educación Pública.</t>
  </si>
  <si>
    <t>Aguascalientes</t>
  </si>
  <si>
    <t>Baja</t>
  </si>
  <si>
    <t>California</t>
  </si>
  <si>
    <t>Nacional</t>
  </si>
  <si>
    <t>p/ Cifras preliminares.</t>
  </si>
  <si>
    <t>2007-2008</t>
  </si>
  <si>
    <t>2008-2009</t>
  </si>
  <si>
    <t>Entidad                      federativa /                ciclos escolares</t>
  </si>
  <si>
    <t>2009-2010</t>
  </si>
  <si>
    <t>2010-2011</t>
  </si>
  <si>
    <t>2011-2012</t>
  </si>
  <si>
    <t>2012-2013</t>
  </si>
  <si>
    <t>2013-2014</t>
  </si>
  <si>
    <t>2014-2015</t>
  </si>
  <si>
    <t>Docentes</t>
  </si>
  <si>
    <t>Inversión                                              (Millones de pesos)</t>
  </si>
  <si>
    <t>Alumnos                                               (Número)</t>
  </si>
  <si>
    <t>e/ Cifras estimadas.</t>
  </si>
  <si>
    <t>(Continúa)</t>
  </si>
  <si>
    <t xml:space="preserve"> </t>
  </si>
  <si>
    <t>California Sur</t>
  </si>
  <si>
    <t>Campeche</t>
  </si>
  <si>
    <t>Coahuila</t>
  </si>
  <si>
    <t xml:space="preserve">http://www.sep.gob.mx/es/sep1/sep1_Estadisticas
</t>
  </si>
  <si>
    <t>Programa Escuelas de Tiempo Completo por entidad federativa</t>
  </si>
  <si>
    <t>Escuelas primarias                             (Número)</t>
  </si>
  <si>
    <t>1/ Los estados que no presentan información en algún ciclo escolar, se debe a que su incorporación al programa en sus inicios, fue voluntaria.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</si>
</sst>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_);\-\ #,##0_)"/>
    <numFmt numFmtId="165" formatCode="###\ ###\ ##0.0________;\-\ ###\ ###\ ##0.0________"/>
    <numFmt numFmtId="166" formatCode="#,###,##0"/>
    <numFmt numFmtId="167" formatCode="#,##0;\-\ #,##0_)"/>
    <numFmt numFmtId="168" formatCode="###,###,##0.0;\-###,###,##0.0_)\ "/>
    <numFmt numFmtId="169" formatCode="&quot;$&quot;#,##0.00"/>
    <numFmt numFmtId="170" formatCode="#\ ##0;\-\ #\ ##0_)"/>
    <numFmt numFmtId="171" formatCode="#\ ##0.0"/>
    <numFmt numFmtId="172" formatCode="#\ ##0"/>
    <numFmt numFmtId="173" formatCode="#\ ##0.0______________"/>
    <numFmt numFmtId="174" formatCode="#\ ##0______________"/>
    <numFmt numFmtId="175" formatCode="#\ ###\ ##0;\-\ #\ ##0_)"/>
  </numFmts>
  <fonts count="18" x14ac:knownFonts="1">
    <font>
      <sz val="10"/>
      <name val="Arial"/>
    </font>
    <font>
      <sz val="6"/>
      <name val="Arial"/>
      <family val="2"/>
    </font>
    <font>
      <u/>
      <sz val="14.4"/>
      <color indexed="12"/>
      <name val="Helv"/>
    </font>
    <font>
      <sz val="10"/>
      <name val="Arial"/>
      <family val="2"/>
    </font>
    <font>
      <u/>
      <sz val="6"/>
      <color indexed="12"/>
      <name val="Arial"/>
      <family val="2"/>
    </font>
    <font>
      <sz val="7"/>
      <name val="Soberana Sans Light"/>
      <family val="3"/>
    </font>
    <font>
      <sz val="11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i/>
      <sz val="7"/>
      <name val="Soberana Sans Light"/>
      <family val="3"/>
    </font>
    <font>
      <u/>
      <sz val="5.5"/>
      <color theme="1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1" applyFont="1" applyAlignment="1" applyProtection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/>
    <xf numFmtId="0" fontId="9" fillId="0" borderId="0" xfId="0" applyFont="1" applyBorder="1"/>
    <xf numFmtId="0" fontId="5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65" fontId="8" fillId="0" borderId="3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167" fontId="14" fillId="3" borderId="3" xfId="0" applyNumberFormat="1" applyFont="1" applyFill="1" applyBorder="1" applyAlignment="1">
      <alignment vertical="center"/>
    </xf>
    <xf numFmtId="167" fontId="15" fillId="0" borderId="3" xfId="0" applyNumberFormat="1" applyFont="1" applyFill="1" applyBorder="1" applyAlignment="1">
      <alignment vertical="center"/>
    </xf>
    <xf numFmtId="168" fontId="15" fillId="0" borderId="3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169" fontId="15" fillId="3" borderId="3" xfId="0" applyNumberFormat="1" applyFont="1" applyFill="1" applyBorder="1" applyAlignment="1">
      <alignment vertical="center"/>
    </xf>
    <xf numFmtId="169" fontId="15" fillId="0" borderId="3" xfId="0" applyNumberFormat="1" applyFont="1" applyFill="1" applyBorder="1" applyAlignment="1">
      <alignment vertical="center"/>
    </xf>
    <xf numFmtId="170" fontId="14" fillId="3" borderId="3" xfId="0" applyNumberFormat="1" applyFont="1" applyFill="1" applyBorder="1" applyAlignment="1">
      <alignment vertical="center"/>
    </xf>
    <xf numFmtId="171" fontId="14" fillId="0" borderId="3" xfId="0" applyNumberFormat="1" applyFont="1" applyFill="1" applyBorder="1" applyAlignment="1">
      <alignment vertical="center"/>
    </xf>
    <xf numFmtId="171" fontId="15" fillId="0" borderId="3" xfId="0" applyNumberFormat="1" applyFont="1" applyFill="1" applyBorder="1" applyAlignment="1">
      <alignment vertical="center"/>
    </xf>
    <xf numFmtId="171" fontId="15" fillId="3" borderId="3" xfId="0" applyNumberFormat="1" applyFont="1" applyFill="1" applyBorder="1" applyAlignment="1">
      <alignment vertical="center"/>
    </xf>
    <xf numFmtId="170" fontId="15" fillId="3" borderId="3" xfId="0" applyNumberFormat="1" applyFont="1" applyFill="1" applyBorder="1" applyAlignment="1">
      <alignment vertical="center"/>
    </xf>
    <xf numFmtId="172" fontId="15" fillId="3" borderId="3" xfId="0" applyNumberFormat="1" applyFont="1" applyFill="1" applyBorder="1" applyAlignment="1">
      <alignment horizontal="right" vertical="center"/>
    </xf>
    <xf numFmtId="173" fontId="5" fillId="0" borderId="3" xfId="0" applyNumberFormat="1" applyFont="1" applyFill="1" applyBorder="1" applyAlignment="1">
      <alignment vertical="center"/>
    </xf>
    <xf numFmtId="174" fontId="5" fillId="0" borderId="3" xfId="0" applyNumberFormat="1" applyFont="1" applyFill="1" applyBorder="1" applyAlignment="1">
      <alignment vertical="center"/>
    </xf>
    <xf numFmtId="174" fontId="5" fillId="3" borderId="3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0" fontId="16" fillId="0" borderId="0" xfId="0" quotePrefix="1" applyFont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8" fontId="15" fillId="3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72" fontId="15" fillId="3" borderId="4" xfId="0" applyNumberFormat="1" applyFont="1" applyFill="1" applyBorder="1" applyAlignment="1">
      <alignment horizontal="right" vertical="center"/>
    </xf>
    <xf numFmtId="171" fontId="15" fillId="3" borderId="4" xfId="0" applyNumberFormat="1" applyFont="1" applyFill="1" applyBorder="1" applyAlignment="1">
      <alignment vertical="center"/>
    </xf>
    <xf numFmtId="167" fontId="15" fillId="3" borderId="3" xfId="0" applyNumberFormat="1" applyFont="1" applyFill="1" applyBorder="1" applyAlignment="1">
      <alignment vertical="center"/>
    </xf>
    <xf numFmtId="175" fontId="14" fillId="3" borderId="3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78853" name="Text Box 5"/>
        <xdr:cNvSpPr txBox="1">
          <a:spLocks noChangeArrowheads="1"/>
        </xdr:cNvSpPr>
      </xdr:nvSpPr>
      <xdr:spPr bwMode="auto">
        <a:xfrm>
          <a:off x="4333875" y="1038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</xdr:col>
      <xdr:colOff>592504</xdr:colOff>
      <xdr:row>18</xdr:row>
      <xdr:rowOff>47635</xdr:rowOff>
    </xdr:from>
    <xdr:to>
      <xdr:col>2</xdr:col>
      <xdr:colOff>59104</xdr:colOff>
      <xdr:row>19</xdr:row>
      <xdr:rowOff>82560</xdr:rowOff>
    </xdr:to>
    <xdr:sp macro="" textlink="">
      <xdr:nvSpPr>
        <xdr:cNvPr id="78981" name="Texto 1"/>
        <xdr:cNvSpPr txBox="1">
          <a:spLocks noChangeArrowheads="1"/>
        </xdr:cNvSpPr>
      </xdr:nvSpPr>
      <xdr:spPr bwMode="auto">
        <a:xfrm>
          <a:off x="1386254" y="1558935"/>
          <a:ext cx="241300" cy="136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602274</xdr:colOff>
      <xdr:row>39</xdr:row>
      <xdr:rowOff>70101</xdr:rowOff>
    </xdr:from>
    <xdr:to>
      <xdr:col>2</xdr:col>
      <xdr:colOff>126024</xdr:colOff>
      <xdr:row>41</xdr:row>
      <xdr:rowOff>31750</xdr:rowOff>
    </xdr:to>
    <xdr:sp macro="" textlink="">
      <xdr:nvSpPr>
        <xdr:cNvPr id="79091" name="Texto 1"/>
        <xdr:cNvSpPr txBox="1">
          <a:spLocks noChangeArrowheads="1"/>
        </xdr:cNvSpPr>
      </xdr:nvSpPr>
      <xdr:spPr bwMode="auto">
        <a:xfrm>
          <a:off x="1396024" y="3562601"/>
          <a:ext cx="298450" cy="1648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586887</xdr:colOff>
      <xdr:row>28</xdr:row>
      <xdr:rowOff>75964</xdr:rowOff>
    </xdr:from>
    <xdr:to>
      <xdr:col>2</xdr:col>
      <xdr:colOff>110637</xdr:colOff>
      <xdr:row>32</xdr:row>
      <xdr:rowOff>88900</xdr:rowOff>
    </xdr:to>
    <xdr:sp macro="" textlink="">
      <xdr:nvSpPr>
        <xdr:cNvPr id="79092" name="Texto 1"/>
        <xdr:cNvSpPr txBox="1">
          <a:spLocks noChangeArrowheads="1"/>
        </xdr:cNvSpPr>
      </xdr:nvSpPr>
      <xdr:spPr bwMode="auto">
        <a:xfrm>
          <a:off x="1380637" y="2527064"/>
          <a:ext cx="298450" cy="41933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594703</xdr:colOff>
      <xdr:row>19</xdr:row>
      <xdr:rowOff>55204</xdr:rowOff>
    </xdr:from>
    <xdr:to>
      <xdr:col>2</xdr:col>
      <xdr:colOff>118453</xdr:colOff>
      <xdr:row>21</xdr:row>
      <xdr:rowOff>76200</xdr:rowOff>
    </xdr:to>
    <xdr:sp macro="" textlink="">
      <xdr:nvSpPr>
        <xdr:cNvPr id="24" name="Texto 1"/>
        <xdr:cNvSpPr txBox="1">
          <a:spLocks noChangeArrowheads="1"/>
        </xdr:cNvSpPr>
      </xdr:nvSpPr>
      <xdr:spPr bwMode="auto">
        <a:xfrm>
          <a:off x="1388453" y="1668104"/>
          <a:ext cx="298450" cy="22419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596412</xdr:colOff>
      <xdr:row>40</xdr:row>
      <xdr:rowOff>76940</xdr:rowOff>
    </xdr:from>
    <xdr:to>
      <xdr:col>2</xdr:col>
      <xdr:colOff>120162</xdr:colOff>
      <xdr:row>74</xdr:row>
      <xdr:rowOff>0</xdr:rowOff>
    </xdr:to>
    <xdr:sp macro="" textlink="">
      <xdr:nvSpPr>
        <xdr:cNvPr id="26" name="Texto 1"/>
        <xdr:cNvSpPr txBox="1">
          <a:spLocks noChangeArrowheads="1"/>
        </xdr:cNvSpPr>
      </xdr:nvSpPr>
      <xdr:spPr bwMode="auto">
        <a:xfrm>
          <a:off x="1387720" y="5516448"/>
          <a:ext cx="250580" cy="2126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586887</xdr:colOff>
      <xdr:row>29</xdr:row>
      <xdr:rowOff>86465</xdr:rowOff>
    </xdr:from>
    <xdr:to>
      <xdr:col>2</xdr:col>
      <xdr:colOff>110637</xdr:colOff>
      <xdr:row>33</xdr:row>
      <xdr:rowOff>0</xdr:rowOff>
    </xdr:to>
    <xdr:sp macro="" textlink="">
      <xdr:nvSpPr>
        <xdr:cNvPr id="27" name="Texto 1"/>
        <xdr:cNvSpPr txBox="1">
          <a:spLocks noChangeArrowheads="1"/>
        </xdr:cNvSpPr>
      </xdr:nvSpPr>
      <xdr:spPr bwMode="auto">
        <a:xfrm>
          <a:off x="1378195" y="3884742"/>
          <a:ext cx="250580" cy="4762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586889</xdr:colOff>
      <xdr:row>50</xdr:row>
      <xdr:rowOff>73034</xdr:rowOff>
    </xdr:from>
    <xdr:to>
      <xdr:col>2</xdr:col>
      <xdr:colOff>110639</xdr:colOff>
      <xdr:row>72</xdr:row>
      <xdr:rowOff>88900</xdr:rowOff>
    </xdr:to>
    <xdr:sp macro="" textlink="">
      <xdr:nvSpPr>
        <xdr:cNvPr id="9" name="Texto 1"/>
        <xdr:cNvSpPr txBox="1">
          <a:spLocks noChangeArrowheads="1"/>
        </xdr:cNvSpPr>
      </xdr:nvSpPr>
      <xdr:spPr bwMode="auto">
        <a:xfrm>
          <a:off x="1380639" y="4651384"/>
          <a:ext cx="298450" cy="214946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586401</xdr:colOff>
      <xdr:row>51</xdr:row>
      <xdr:rowOff>59601</xdr:rowOff>
    </xdr:from>
    <xdr:to>
      <xdr:col>2</xdr:col>
      <xdr:colOff>110151</xdr:colOff>
      <xdr:row>53</xdr:row>
      <xdr:rowOff>19050</xdr:rowOff>
    </xdr:to>
    <xdr:sp macro="" textlink="">
      <xdr:nvSpPr>
        <xdr:cNvPr id="10" name="Texto 1"/>
        <xdr:cNvSpPr txBox="1">
          <a:spLocks noChangeArrowheads="1"/>
        </xdr:cNvSpPr>
      </xdr:nvSpPr>
      <xdr:spPr bwMode="auto">
        <a:xfrm>
          <a:off x="1380151" y="4637951"/>
          <a:ext cx="298450" cy="16264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586889</xdr:colOff>
      <xdr:row>60</xdr:row>
      <xdr:rowOff>70835</xdr:rowOff>
    </xdr:from>
    <xdr:to>
      <xdr:col>2</xdr:col>
      <xdr:colOff>101114</xdr:colOff>
      <xdr:row>63</xdr:row>
      <xdr:rowOff>88900</xdr:rowOff>
    </xdr:to>
    <xdr:sp macro="" textlink="">
      <xdr:nvSpPr>
        <xdr:cNvPr id="15" name="Texto 1"/>
        <xdr:cNvSpPr txBox="1">
          <a:spLocks noChangeArrowheads="1"/>
        </xdr:cNvSpPr>
      </xdr:nvSpPr>
      <xdr:spPr bwMode="auto">
        <a:xfrm>
          <a:off x="1380639" y="5614385"/>
          <a:ext cx="288925" cy="3228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586889</xdr:colOff>
      <xdr:row>61</xdr:row>
      <xdr:rowOff>87199</xdr:rowOff>
    </xdr:from>
    <xdr:to>
      <xdr:col>2</xdr:col>
      <xdr:colOff>110639</xdr:colOff>
      <xdr:row>64</xdr:row>
      <xdr:rowOff>0</xdr:rowOff>
    </xdr:to>
    <xdr:sp macro="" textlink="">
      <xdr:nvSpPr>
        <xdr:cNvPr id="16" name="Texto 1"/>
        <xdr:cNvSpPr txBox="1">
          <a:spLocks noChangeArrowheads="1"/>
        </xdr:cNvSpPr>
      </xdr:nvSpPr>
      <xdr:spPr bwMode="auto">
        <a:xfrm>
          <a:off x="1379369" y="2883739"/>
          <a:ext cx="232410" cy="209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593484</xdr:colOff>
      <xdr:row>70</xdr:row>
      <xdr:rowOff>53007</xdr:rowOff>
    </xdr:from>
    <xdr:to>
      <xdr:col>2</xdr:col>
      <xdr:colOff>107709</xdr:colOff>
      <xdr:row>72</xdr:row>
      <xdr:rowOff>76200</xdr:rowOff>
    </xdr:to>
    <xdr:sp macro="" textlink="">
      <xdr:nvSpPr>
        <xdr:cNvPr id="17" name="Texto 1"/>
        <xdr:cNvSpPr txBox="1">
          <a:spLocks noChangeArrowheads="1"/>
        </xdr:cNvSpPr>
      </xdr:nvSpPr>
      <xdr:spPr bwMode="auto">
        <a:xfrm>
          <a:off x="1387234" y="6460157"/>
          <a:ext cx="288925" cy="2263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591286</xdr:colOff>
      <xdr:row>71</xdr:row>
      <xdr:rowOff>58137</xdr:rowOff>
    </xdr:from>
    <xdr:to>
      <xdr:col>2</xdr:col>
      <xdr:colOff>18321</xdr:colOff>
      <xdr:row>72</xdr:row>
      <xdr:rowOff>76200</xdr:rowOff>
    </xdr:to>
    <xdr:sp macro="" textlink="">
      <xdr:nvSpPr>
        <xdr:cNvPr id="18" name="Texto 1"/>
        <xdr:cNvSpPr txBox="1">
          <a:spLocks noChangeArrowheads="1"/>
        </xdr:cNvSpPr>
      </xdr:nvSpPr>
      <xdr:spPr bwMode="auto">
        <a:xfrm>
          <a:off x="1385036" y="6566887"/>
          <a:ext cx="201735" cy="11966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3</xdr:col>
      <xdr:colOff>1244600</xdr:colOff>
      <xdr:row>0</xdr:row>
      <xdr:rowOff>31750</xdr:rowOff>
    </xdr:from>
    <xdr:to>
      <xdr:col>4</xdr:col>
      <xdr:colOff>1028700</xdr:colOff>
      <xdr:row>2</xdr:row>
      <xdr:rowOff>50800</xdr:rowOff>
    </xdr:to>
    <xdr:sp macro="" textlink="">
      <xdr:nvSpPr>
        <xdr:cNvPr id="2" name="1 CuadroTexto"/>
        <xdr:cNvSpPr txBox="1"/>
      </xdr:nvSpPr>
      <xdr:spPr>
        <a:xfrm>
          <a:off x="4032250" y="31750"/>
          <a:ext cx="10414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p.gob.mx/es/sep1/sep1_Estadist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tabSelected="1" zoomScaleNormal="100" workbookViewId="0">
      <selection activeCell="A2" sqref="A2"/>
    </sheetView>
  </sheetViews>
  <sheetFormatPr baseColWidth="10" defaultRowHeight="13.2" x14ac:dyDescent="0.25"/>
  <cols>
    <col min="2" max="2" width="11.33203125" style="1" customWidth="1"/>
    <col min="3" max="3" width="17.77734375" customWidth="1"/>
    <col min="4" max="6" width="18.33203125" customWidth="1"/>
    <col min="7" max="7" width="8.44140625" customWidth="1"/>
  </cols>
  <sheetData>
    <row r="1" spans="1:6" ht="4.5" customHeight="1" x14ac:dyDescent="0.25">
      <c r="B1" s="3"/>
      <c r="C1" s="4"/>
      <c r="D1" s="4"/>
      <c r="E1" s="4"/>
    </row>
    <row r="2" spans="1:6" ht="17.25" customHeight="1" x14ac:dyDescent="0.3">
      <c r="B2" s="18" t="s">
        <v>25</v>
      </c>
      <c r="C2" s="11"/>
      <c r="D2" s="11"/>
      <c r="E2" s="11"/>
      <c r="F2" s="11"/>
    </row>
    <row r="3" spans="1:6" ht="8.25" customHeight="1" x14ac:dyDescent="0.25">
      <c r="B3" s="39"/>
      <c r="C3" s="12"/>
      <c r="D3" s="12"/>
      <c r="E3" s="13"/>
      <c r="F3" s="26" t="s">
        <v>19</v>
      </c>
    </row>
    <row r="4" spans="1:6" ht="1.5" customHeight="1" x14ac:dyDescent="0.25">
      <c r="B4" s="53" t="s">
        <v>8</v>
      </c>
      <c r="C4" s="57" t="s">
        <v>26</v>
      </c>
      <c r="D4" s="57" t="s">
        <v>17</v>
      </c>
      <c r="E4" s="58" t="s">
        <v>15</v>
      </c>
      <c r="F4" s="53" t="s">
        <v>16</v>
      </c>
    </row>
    <row r="5" spans="1:6" ht="2.25" customHeight="1" x14ac:dyDescent="0.25">
      <c r="B5" s="54"/>
      <c r="C5" s="57"/>
      <c r="D5" s="57"/>
      <c r="E5" s="58"/>
      <c r="F5" s="54"/>
    </row>
    <row r="6" spans="1:6" ht="7.5" customHeight="1" x14ac:dyDescent="0.25">
      <c r="B6" s="54"/>
      <c r="C6" s="57"/>
      <c r="D6" s="57"/>
      <c r="E6" s="58"/>
      <c r="F6" s="54"/>
    </row>
    <row r="7" spans="1:6" ht="7.5" customHeight="1" x14ac:dyDescent="0.25">
      <c r="B7" s="54"/>
      <c r="C7" s="57"/>
      <c r="D7" s="57"/>
      <c r="E7" s="58"/>
      <c r="F7" s="54"/>
    </row>
    <row r="8" spans="1:6" ht="7.5" customHeight="1" x14ac:dyDescent="0.25">
      <c r="B8" s="54"/>
      <c r="C8" s="57"/>
      <c r="D8" s="57"/>
      <c r="E8" s="58"/>
      <c r="F8" s="54"/>
    </row>
    <row r="9" spans="1:6" ht="7.5" customHeight="1" x14ac:dyDescent="0.25">
      <c r="B9" s="54"/>
      <c r="C9" s="57"/>
      <c r="D9" s="57"/>
      <c r="E9" s="58"/>
      <c r="F9" s="54"/>
    </row>
    <row r="10" spans="1:6" ht="7.5" customHeight="1" x14ac:dyDescent="0.25">
      <c r="B10" s="55"/>
      <c r="C10" s="57"/>
      <c r="D10" s="57"/>
      <c r="E10" s="58"/>
      <c r="F10" s="55"/>
    </row>
    <row r="11" spans="1:6" ht="2.25" customHeight="1" x14ac:dyDescent="0.25">
      <c r="B11" s="40"/>
      <c r="C11" s="21"/>
      <c r="D11" s="21"/>
      <c r="E11" s="21"/>
      <c r="F11" s="22"/>
    </row>
    <row r="12" spans="1:6" ht="8.25" customHeight="1" x14ac:dyDescent="0.25">
      <c r="B12" s="41" t="s">
        <v>4</v>
      </c>
      <c r="C12" s="23"/>
      <c r="D12" s="23"/>
      <c r="E12" s="23"/>
      <c r="F12" s="27"/>
    </row>
    <row r="13" spans="1:6" ht="7.95" customHeight="1" x14ac:dyDescent="0.25">
      <c r="B13" s="42" t="s">
        <v>6</v>
      </c>
      <c r="C13" s="29">
        <v>500</v>
      </c>
      <c r="D13" s="29">
        <v>139611</v>
      </c>
      <c r="E13" s="29">
        <v>5096</v>
      </c>
      <c r="F13" s="30">
        <f>100000000/1000000</f>
        <v>100</v>
      </c>
    </row>
    <row r="14" spans="1:6" ht="8.25" customHeight="1" x14ac:dyDescent="0.25">
      <c r="B14" s="42" t="s">
        <v>7</v>
      </c>
      <c r="C14" s="29">
        <v>953</v>
      </c>
      <c r="D14" s="29">
        <v>192834</v>
      </c>
      <c r="E14" s="29">
        <v>7424</v>
      </c>
      <c r="F14" s="30">
        <f>194400000/1000000</f>
        <v>194.4</v>
      </c>
    </row>
    <row r="15" spans="1:6" ht="7.95" customHeight="1" x14ac:dyDescent="0.25">
      <c r="B15" s="42" t="s">
        <v>9</v>
      </c>
      <c r="C15" s="29">
        <v>2012</v>
      </c>
      <c r="D15" s="29">
        <v>368620</v>
      </c>
      <c r="E15" s="29">
        <v>14012</v>
      </c>
      <c r="F15" s="30">
        <f>383200000/1000000</f>
        <v>383.2</v>
      </c>
    </row>
    <row r="16" spans="1:6" ht="2.25" customHeight="1" x14ac:dyDescent="0.25">
      <c r="A16" s="4" t="s">
        <v>20</v>
      </c>
      <c r="B16" s="42"/>
      <c r="C16" s="29"/>
      <c r="D16" s="29"/>
      <c r="E16" s="29"/>
      <c r="F16" s="30"/>
    </row>
    <row r="17" spans="2:6" ht="8.25" customHeight="1" x14ac:dyDescent="0.25">
      <c r="B17" s="42" t="s">
        <v>10</v>
      </c>
      <c r="C17" s="29">
        <v>2273</v>
      </c>
      <c r="D17" s="29">
        <v>439231</v>
      </c>
      <c r="E17" s="29">
        <v>16943</v>
      </c>
      <c r="F17" s="30">
        <f>495484521/1000000</f>
        <v>495.48452099999997</v>
      </c>
    </row>
    <row r="18" spans="2:6" ht="8.25" customHeight="1" x14ac:dyDescent="0.25">
      <c r="B18" s="42" t="s">
        <v>11</v>
      </c>
      <c r="C18" s="29">
        <v>4751</v>
      </c>
      <c r="D18" s="29">
        <v>932324</v>
      </c>
      <c r="E18" s="29">
        <v>36705</v>
      </c>
      <c r="F18" s="30">
        <f>1496179296/1000000</f>
        <v>1496.179296</v>
      </c>
    </row>
    <row r="19" spans="2:6" ht="8.25" customHeight="1" x14ac:dyDescent="0.25">
      <c r="B19" s="42" t="s">
        <v>12</v>
      </c>
      <c r="C19" s="29">
        <v>6708</v>
      </c>
      <c r="D19" s="52">
        <v>1368022</v>
      </c>
      <c r="E19" s="29">
        <v>51921</v>
      </c>
      <c r="F19" s="30">
        <f>2917379907.8/1000000</f>
        <v>2917.3799078000002</v>
      </c>
    </row>
    <row r="20" spans="2:6" ht="8.25" customHeight="1" x14ac:dyDescent="0.25">
      <c r="B20" s="42" t="s">
        <v>13</v>
      </c>
      <c r="C20" s="29">
        <v>15349</v>
      </c>
      <c r="D20" s="52">
        <v>2143811</v>
      </c>
      <c r="E20" s="29">
        <v>81393</v>
      </c>
      <c r="F20" s="30">
        <f>6018382959.99991/1000000</f>
        <v>6018.3829599999108</v>
      </c>
    </row>
    <row r="21" spans="2:6" ht="8.25" customHeight="1" x14ac:dyDescent="0.25">
      <c r="B21" s="42" t="s">
        <v>14</v>
      </c>
      <c r="C21" s="29">
        <v>23182</v>
      </c>
      <c r="D21" s="52">
        <v>3463041</v>
      </c>
      <c r="E21" s="29">
        <v>130694</v>
      </c>
      <c r="F21" s="30">
        <f>11760373897.4368/1000000</f>
        <v>11760.373897436801</v>
      </c>
    </row>
    <row r="22" spans="2:6" ht="8.25" customHeight="1" x14ac:dyDescent="0.25">
      <c r="B22" s="43" t="s">
        <v>1</v>
      </c>
      <c r="C22" s="24"/>
      <c r="D22" s="24"/>
      <c r="E22" s="25"/>
      <c r="F22" s="28"/>
    </row>
    <row r="23" spans="2:6" ht="8.25" customHeight="1" x14ac:dyDescent="0.25">
      <c r="B23" s="44" t="s">
        <v>6</v>
      </c>
      <c r="C23" s="33">
        <v>4</v>
      </c>
      <c r="D23" s="33">
        <v>782</v>
      </c>
      <c r="E23" s="33">
        <v>27</v>
      </c>
      <c r="F23" s="31">
        <f>2000000/1000000</f>
        <v>2</v>
      </c>
    </row>
    <row r="24" spans="2:6" ht="8.25" customHeight="1" x14ac:dyDescent="0.25">
      <c r="B24" s="44" t="s">
        <v>7</v>
      </c>
      <c r="C24" s="33">
        <v>5</v>
      </c>
      <c r="D24" s="33">
        <v>856</v>
      </c>
      <c r="E24" s="33">
        <v>44</v>
      </c>
      <c r="F24" s="31">
        <f>1000000/1000000</f>
        <v>1</v>
      </c>
    </row>
    <row r="25" spans="2:6" ht="8.25" customHeight="1" x14ac:dyDescent="0.25">
      <c r="B25" s="44" t="s">
        <v>9</v>
      </c>
      <c r="C25" s="33">
        <v>50</v>
      </c>
      <c r="D25" s="33">
        <v>2931</v>
      </c>
      <c r="E25" s="33">
        <v>121</v>
      </c>
      <c r="F25" s="31">
        <f>10000000/1000000</f>
        <v>10</v>
      </c>
    </row>
    <row r="26" spans="2:6" ht="2.25" customHeight="1" x14ac:dyDescent="0.25">
      <c r="B26" s="44"/>
      <c r="C26" s="33"/>
      <c r="D26" s="33"/>
      <c r="E26" s="33"/>
      <c r="F26" s="31"/>
    </row>
    <row r="27" spans="2:6" ht="8.25" customHeight="1" x14ac:dyDescent="0.25">
      <c r="B27" s="44" t="s">
        <v>10</v>
      </c>
      <c r="C27" s="33">
        <v>50</v>
      </c>
      <c r="D27" s="33">
        <v>3078.0810000000001</v>
      </c>
      <c r="E27" s="33">
        <v>127</v>
      </c>
      <c r="F27" s="31">
        <f>10250000/1000000</f>
        <v>10.25</v>
      </c>
    </row>
    <row r="28" spans="2:6" ht="8.25" customHeight="1" x14ac:dyDescent="0.25">
      <c r="B28" s="44" t="s">
        <v>11</v>
      </c>
      <c r="C28" s="33">
        <v>200</v>
      </c>
      <c r="D28" s="33">
        <v>33186</v>
      </c>
      <c r="E28" s="33">
        <v>1182</v>
      </c>
      <c r="F28" s="31">
        <f>65279038/1000000</f>
        <v>65.279038</v>
      </c>
    </row>
    <row r="29" spans="2:6" ht="8.25" customHeight="1" x14ac:dyDescent="0.25">
      <c r="B29" s="44" t="s">
        <v>12</v>
      </c>
      <c r="C29" s="33">
        <v>287</v>
      </c>
      <c r="D29" s="33">
        <v>57888</v>
      </c>
      <c r="E29" s="33">
        <v>2153</v>
      </c>
      <c r="F29" s="31">
        <f>123043332/1000000</f>
        <v>123.04333200000001</v>
      </c>
    </row>
    <row r="30" spans="2:6" ht="8.25" customHeight="1" x14ac:dyDescent="0.25">
      <c r="B30" s="44" t="s">
        <v>13</v>
      </c>
      <c r="C30" s="33">
        <v>328</v>
      </c>
      <c r="D30" s="33">
        <v>66689</v>
      </c>
      <c r="E30" s="33">
        <v>2493</v>
      </c>
      <c r="F30" s="31">
        <f>121858881.338734/1000000</f>
        <v>121.85888133873399</v>
      </c>
    </row>
    <row r="31" spans="2:6" ht="8.25" customHeight="1" x14ac:dyDescent="0.25">
      <c r="B31" s="44" t="s">
        <v>14</v>
      </c>
      <c r="C31" s="33">
        <v>512</v>
      </c>
      <c r="D31" s="33">
        <v>107551</v>
      </c>
      <c r="E31" s="33">
        <v>3982.3703703703704</v>
      </c>
      <c r="F31" s="31">
        <f>193001743.9812/1000000</f>
        <v>193.00174398120001</v>
      </c>
    </row>
    <row r="32" spans="2:6" ht="8.25" customHeight="1" x14ac:dyDescent="0.25">
      <c r="B32" s="41" t="s">
        <v>2</v>
      </c>
      <c r="C32" s="33"/>
      <c r="D32" s="33"/>
      <c r="E32" s="33"/>
      <c r="F32" s="31"/>
    </row>
    <row r="33" spans="2:6" ht="8.25" customHeight="1" x14ac:dyDescent="0.25">
      <c r="B33" s="41" t="s">
        <v>3</v>
      </c>
      <c r="C33" s="33"/>
      <c r="D33" s="33"/>
      <c r="E33" s="33"/>
      <c r="F33" s="31"/>
    </row>
    <row r="34" spans="2:6" ht="8.25" customHeight="1" x14ac:dyDescent="0.25">
      <c r="B34" s="47" t="s">
        <v>6</v>
      </c>
      <c r="C34" s="51">
        <v>0</v>
      </c>
      <c r="D34" s="51">
        <v>0</v>
      </c>
      <c r="E34" s="51">
        <v>0</v>
      </c>
      <c r="F34" s="32">
        <v>0</v>
      </c>
    </row>
    <row r="35" spans="2:6" ht="8.25" customHeight="1" x14ac:dyDescent="0.25">
      <c r="B35" s="44" t="s">
        <v>7</v>
      </c>
      <c r="C35" s="33">
        <v>13</v>
      </c>
      <c r="D35" s="33">
        <v>2047</v>
      </c>
      <c r="E35" s="33">
        <v>91</v>
      </c>
      <c r="F35" s="31">
        <f>2600000/1000000</f>
        <v>2.6</v>
      </c>
    </row>
    <row r="36" spans="2:6" ht="8.25" customHeight="1" x14ac:dyDescent="0.25">
      <c r="B36" s="44" t="s">
        <v>9</v>
      </c>
      <c r="C36" s="33">
        <v>28</v>
      </c>
      <c r="D36" s="33">
        <v>5035</v>
      </c>
      <c r="E36" s="33">
        <v>214</v>
      </c>
      <c r="F36" s="31">
        <f>5600000/1000000</f>
        <v>5.6</v>
      </c>
    </row>
    <row r="37" spans="2:6" ht="2.25" customHeight="1" x14ac:dyDescent="0.25">
      <c r="B37" s="44"/>
      <c r="C37" s="33"/>
      <c r="D37" s="33"/>
      <c r="E37" s="33"/>
      <c r="F37" s="31"/>
    </row>
    <row r="38" spans="2:6" ht="8.25" customHeight="1" x14ac:dyDescent="0.25">
      <c r="B38" s="44" t="s">
        <v>10</v>
      </c>
      <c r="C38" s="33">
        <v>28</v>
      </c>
      <c r="D38" s="33">
        <v>5521.9458000000004</v>
      </c>
      <c r="E38" s="33">
        <v>227</v>
      </c>
      <c r="F38" s="31">
        <f>5825000/1000000</f>
        <v>5.8250000000000002</v>
      </c>
    </row>
    <row r="39" spans="2:6" ht="8.25" customHeight="1" x14ac:dyDescent="0.25">
      <c r="B39" s="44" t="s">
        <v>11</v>
      </c>
      <c r="C39" s="33">
        <v>68</v>
      </c>
      <c r="D39" s="33">
        <v>11515</v>
      </c>
      <c r="E39" s="33">
        <v>621</v>
      </c>
      <c r="F39" s="31">
        <f>24209750/1000000</f>
        <v>24.20975</v>
      </c>
    </row>
    <row r="40" spans="2:6" ht="8.25" customHeight="1" x14ac:dyDescent="0.25">
      <c r="B40" s="44" t="s">
        <v>12</v>
      </c>
      <c r="C40" s="33">
        <v>121</v>
      </c>
      <c r="D40" s="33">
        <v>22972</v>
      </c>
      <c r="E40" s="33">
        <v>1044</v>
      </c>
      <c r="F40" s="31">
        <f>56712086/1000000</f>
        <v>56.712085999999999</v>
      </c>
    </row>
    <row r="41" spans="2:6" ht="8.25" customHeight="1" x14ac:dyDescent="0.25">
      <c r="B41" s="44" t="s">
        <v>13</v>
      </c>
      <c r="C41" s="33">
        <v>221</v>
      </c>
      <c r="D41" s="33">
        <v>35696</v>
      </c>
      <c r="E41" s="33">
        <v>1655</v>
      </c>
      <c r="F41" s="32">
        <f>135136269.607129/1000000</f>
        <v>135.13626960712901</v>
      </c>
    </row>
    <row r="42" spans="2:6" ht="8.25" customHeight="1" x14ac:dyDescent="0.25">
      <c r="B42" s="44" t="s">
        <v>14</v>
      </c>
      <c r="C42" s="33">
        <v>400</v>
      </c>
      <c r="D42" s="33">
        <v>68942</v>
      </c>
      <c r="E42" s="33">
        <v>3132.7272727272725</v>
      </c>
      <c r="F42" s="32">
        <f>335569819.203903/1000000</f>
        <v>335.56981920390302</v>
      </c>
    </row>
    <row r="43" spans="2:6" ht="8.25" customHeight="1" x14ac:dyDescent="0.25">
      <c r="B43" s="41" t="s">
        <v>2</v>
      </c>
      <c r="C43" s="37"/>
      <c r="D43" s="37"/>
      <c r="E43" s="38"/>
      <c r="F43" s="27"/>
    </row>
    <row r="44" spans="2:6" ht="8.25" customHeight="1" x14ac:dyDescent="0.25">
      <c r="B44" s="41" t="s">
        <v>21</v>
      </c>
      <c r="C44" s="36"/>
      <c r="D44" s="36"/>
      <c r="E44" s="35"/>
      <c r="F44" s="27"/>
    </row>
    <row r="45" spans="2:6" ht="8.25" customHeight="1" x14ac:dyDescent="0.25">
      <c r="B45" s="44" t="s">
        <v>6</v>
      </c>
      <c r="C45" s="34">
        <v>16</v>
      </c>
      <c r="D45" s="34">
        <v>3073</v>
      </c>
      <c r="E45" s="34">
        <v>130</v>
      </c>
      <c r="F45" s="31">
        <f>10800000/1000000</f>
        <v>10.8</v>
      </c>
    </row>
    <row r="46" spans="2:6" ht="8.25" customHeight="1" x14ac:dyDescent="0.25">
      <c r="B46" s="44" t="s">
        <v>7</v>
      </c>
      <c r="C46" s="34">
        <v>17</v>
      </c>
      <c r="D46" s="34">
        <v>1273</v>
      </c>
      <c r="E46" s="34">
        <v>50</v>
      </c>
      <c r="F46" s="31">
        <f>3200000/1000000</f>
        <v>3.2</v>
      </c>
    </row>
    <row r="47" spans="2:6" ht="8.25" customHeight="1" x14ac:dyDescent="0.25">
      <c r="B47" s="44" t="s">
        <v>9</v>
      </c>
      <c r="C47" s="34">
        <v>32</v>
      </c>
      <c r="D47" s="34">
        <v>1815</v>
      </c>
      <c r="E47" s="34">
        <v>80</v>
      </c>
      <c r="F47" s="31">
        <f>6000000/1000000</f>
        <v>6</v>
      </c>
    </row>
    <row r="48" spans="2:6" ht="5.4" customHeight="1" x14ac:dyDescent="0.25">
      <c r="B48" s="44"/>
      <c r="C48" s="34"/>
      <c r="D48" s="34"/>
      <c r="E48" s="34"/>
      <c r="F48" s="31"/>
    </row>
    <row r="49" spans="2:6" ht="8.25" customHeight="1" x14ac:dyDescent="0.25">
      <c r="B49" s="44" t="s">
        <v>10</v>
      </c>
      <c r="C49" s="34">
        <v>36</v>
      </c>
      <c r="D49" s="34">
        <v>2151.2566999999999</v>
      </c>
      <c r="E49" s="34">
        <v>98</v>
      </c>
      <c r="F49" s="31">
        <f>7075000/1000000</f>
        <v>7.0750000000000002</v>
      </c>
    </row>
    <row r="50" spans="2:6" ht="8.25" customHeight="1" x14ac:dyDescent="0.25">
      <c r="B50" s="44" t="s">
        <v>11</v>
      </c>
      <c r="C50" s="34">
        <v>62</v>
      </c>
      <c r="D50" s="34">
        <v>6050</v>
      </c>
      <c r="E50" s="34">
        <v>258</v>
      </c>
      <c r="F50" s="31">
        <f>18606000/1000000</f>
        <v>18.606000000000002</v>
      </c>
    </row>
    <row r="51" spans="2:6" ht="8.25" customHeight="1" x14ac:dyDescent="0.25">
      <c r="B51" s="44" t="s">
        <v>12</v>
      </c>
      <c r="C51" s="34">
        <v>77</v>
      </c>
      <c r="D51" s="34">
        <v>11050</v>
      </c>
      <c r="E51" s="34">
        <v>417</v>
      </c>
      <c r="F51" s="31">
        <f>38984523/1000000</f>
        <v>38.984523000000003</v>
      </c>
    </row>
    <row r="52" spans="2:6" ht="8.25" customHeight="1" x14ac:dyDescent="0.25">
      <c r="B52" s="44" t="s">
        <v>13</v>
      </c>
      <c r="C52" s="34">
        <v>162</v>
      </c>
      <c r="D52" s="34">
        <v>24263</v>
      </c>
      <c r="E52" s="34">
        <v>949</v>
      </c>
      <c r="F52" s="31">
        <f>58901714.065836/1000000</f>
        <v>58.901714065835996</v>
      </c>
    </row>
    <row r="53" spans="2:6" ht="8.25" customHeight="1" x14ac:dyDescent="0.25">
      <c r="B53" s="44" t="s">
        <v>14</v>
      </c>
      <c r="C53" s="34">
        <v>256</v>
      </c>
      <c r="D53" s="34">
        <v>41245</v>
      </c>
      <c r="E53" s="34">
        <v>1585.3461538461538</v>
      </c>
      <c r="F53" s="31">
        <f>110644756.58/1000000</f>
        <v>110.64475657999999</v>
      </c>
    </row>
    <row r="54" spans="2:6" ht="8.25" customHeight="1" x14ac:dyDescent="0.25">
      <c r="B54" s="45" t="s">
        <v>22</v>
      </c>
      <c r="C54" s="34"/>
      <c r="D54" s="34"/>
      <c r="E54" s="46"/>
      <c r="F54" s="28"/>
    </row>
    <row r="55" spans="2:6" ht="8.25" customHeight="1" x14ac:dyDescent="0.25">
      <c r="B55" s="47" t="s">
        <v>6</v>
      </c>
      <c r="C55" s="51">
        <v>0</v>
      </c>
      <c r="D55" s="51">
        <v>0</v>
      </c>
      <c r="E55" s="51">
        <v>0</v>
      </c>
      <c r="F55" s="32">
        <v>0</v>
      </c>
    </row>
    <row r="56" spans="2:6" ht="8.25" customHeight="1" x14ac:dyDescent="0.25">
      <c r="B56" s="47" t="s">
        <v>7</v>
      </c>
      <c r="C56" s="34">
        <v>8</v>
      </c>
      <c r="D56" s="34">
        <v>1077</v>
      </c>
      <c r="E56" s="34">
        <v>46</v>
      </c>
      <c r="F56" s="31">
        <f>1600000/1000000</f>
        <v>1.6</v>
      </c>
    </row>
    <row r="57" spans="2:6" ht="8.25" customHeight="1" x14ac:dyDescent="0.25">
      <c r="B57" s="47" t="s">
        <v>9</v>
      </c>
      <c r="C57" s="34">
        <v>16</v>
      </c>
      <c r="D57" s="34">
        <v>1835</v>
      </c>
      <c r="E57" s="34">
        <v>81</v>
      </c>
      <c r="F57" s="31">
        <f>3200000/1000000</f>
        <v>3.2</v>
      </c>
    </row>
    <row r="58" spans="2:6" ht="4.2" customHeight="1" x14ac:dyDescent="0.25">
      <c r="B58" s="47"/>
      <c r="C58" s="34"/>
      <c r="D58" s="34"/>
      <c r="E58" s="34"/>
      <c r="F58" s="31"/>
    </row>
    <row r="59" spans="2:6" ht="8.25" customHeight="1" x14ac:dyDescent="0.25">
      <c r="B59" s="47" t="s">
        <v>10</v>
      </c>
      <c r="C59" s="34">
        <v>20</v>
      </c>
      <c r="D59" s="34">
        <v>2158.2566999999999</v>
      </c>
      <c r="E59" s="34">
        <v>94</v>
      </c>
      <c r="F59" s="31">
        <f>4275000/1000000</f>
        <v>4.2750000000000004</v>
      </c>
    </row>
    <row r="60" spans="2:6" ht="8.25" customHeight="1" x14ac:dyDescent="0.25">
      <c r="B60" s="47" t="s">
        <v>11</v>
      </c>
      <c r="C60" s="34">
        <v>38</v>
      </c>
      <c r="D60" s="34">
        <v>4820</v>
      </c>
      <c r="E60" s="34">
        <v>226</v>
      </c>
      <c r="F60" s="31">
        <f>14961000/1000000</f>
        <v>14.961</v>
      </c>
    </row>
    <row r="61" spans="2:6" ht="8.25" customHeight="1" x14ac:dyDescent="0.25">
      <c r="B61" s="47" t="s">
        <v>12</v>
      </c>
      <c r="C61" s="34">
        <v>64</v>
      </c>
      <c r="D61" s="34">
        <v>10605</v>
      </c>
      <c r="E61" s="34">
        <v>439</v>
      </c>
      <c r="F61" s="31">
        <f>28514419/1000000</f>
        <v>28.514419</v>
      </c>
    </row>
    <row r="62" spans="2:6" ht="8.25" customHeight="1" x14ac:dyDescent="0.25">
      <c r="B62" s="47" t="s">
        <v>13</v>
      </c>
      <c r="C62" s="34">
        <v>229</v>
      </c>
      <c r="D62" s="34">
        <v>22188</v>
      </c>
      <c r="E62" s="34">
        <v>844</v>
      </c>
      <c r="F62" s="31">
        <f>91903284.5327004/1000000</f>
        <v>91.903284532700411</v>
      </c>
    </row>
    <row r="63" spans="2:6" ht="8.25" customHeight="1" x14ac:dyDescent="0.25">
      <c r="B63" s="47" t="s">
        <v>14</v>
      </c>
      <c r="C63" s="34">
        <v>473</v>
      </c>
      <c r="D63" s="34">
        <v>47829</v>
      </c>
      <c r="E63" s="34">
        <v>1838.5769230769231</v>
      </c>
      <c r="F63" s="31">
        <f>207757209.665309/1000000</f>
        <v>207.75720966530901</v>
      </c>
    </row>
    <row r="64" spans="2:6" ht="8.25" customHeight="1" x14ac:dyDescent="0.25">
      <c r="B64" s="45" t="s">
        <v>23</v>
      </c>
      <c r="C64" s="34"/>
      <c r="D64" s="34"/>
      <c r="E64" s="34"/>
      <c r="F64" s="31"/>
    </row>
    <row r="65" spans="2:11" ht="8.25" customHeight="1" x14ac:dyDescent="0.25">
      <c r="B65" s="47" t="s">
        <v>6</v>
      </c>
      <c r="C65" s="34">
        <v>0</v>
      </c>
      <c r="D65" s="34">
        <v>0</v>
      </c>
      <c r="E65" s="34">
        <v>0</v>
      </c>
      <c r="F65" s="32">
        <v>0</v>
      </c>
    </row>
    <row r="66" spans="2:11" ht="8.25" customHeight="1" x14ac:dyDescent="0.25">
      <c r="B66" s="47" t="s">
        <v>7</v>
      </c>
      <c r="C66" s="34">
        <v>17</v>
      </c>
      <c r="D66" s="34">
        <v>2236</v>
      </c>
      <c r="E66" s="34">
        <v>100</v>
      </c>
      <c r="F66" s="31">
        <f>3400000/1000000</f>
        <v>3.4</v>
      </c>
    </row>
    <row r="67" spans="2:11" ht="8.25" customHeight="1" x14ac:dyDescent="0.25">
      <c r="B67" s="47" t="s">
        <v>9</v>
      </c>
      <c r="C67" s="34">
        <v>39</v>
      </c>
      <c r="D67" s="34">
        <v>5834</v>
      </c>
      <c r="E67" s="34">
        <v>239</v>
      </c>
      <c r="F67" s="31">
        <f>7800000/1000000</f>
        <v>7.8</v>
      </c>
    </row>
    <row r="68" spans="2:11" ht="4.2" customHeight="1" x14ac:dyDescent="0.25">
      <c r="B68" s="47"/>
      <c r="C68" s="34"/>
      <c r="D68" s="34"/>
      <c r="E68" s="34"/>
      <c r="F68" s="31"/>
    </row>
    <row r="69" spans="2:11" ht="8.25" customHeight="1" x14ac:dyDescent="0.25">
      <c r="B69" s="47" t="s">
        <v>10</v>
      </c>
      <c r="C69" s="34">
        <v>46</v>
      </c>
      <c r="D69" s="34">
        <v>6746.3782000000001</v>
      </c>
      <c r="E69" s="34">
        <v>273</v>
      </c>
      <c r="F69" s="31">
        <f>9325000/1000000</f>
        <v>9.3249999999999993</v>
      </c>
    </row>
    <row r="70" spans="2:11" ht="8.25" customHeight="1" x14ac:dyDescent="0.25">
      <c r="B70" s="47" t="s">
        <v>11</v>
      </c>
      <c r="C70" s="34">
        <v>111</v>
      </c>
      <c r="D70" s="34">
        <v>12818</v>
      </c>
      <c r="E70" s="34">
        <v>504</v>
      </c>
      <c r="F70" s="31">
        <f>33406809/1000000</f>
        <v>33.406809000000003</v>
      </c>
    </row>
    <row r="71" spans="2:11" ht="8.25" customHeight="1" x14ac:dyDescent="0.25">
      <c r="B71" s="47" t="s">
        <v>12</v>
      </c>
      <c r="C71" s="34">
        <v>181</v>
      </c>
      <c r="D71" s="34">
        <v>23123</v>
      </c>
      <c r="E71" s="34">
        <v>853</v>
      </c>
      <c r="F71" s="32">
        <f>76777793/1000000</f>
        <v>76.777793000000003</v>
      </c>
    </row>
    <row r="72" spans="2:11" ht="8.25" customHeight="1" x14ac:dyDescent="0.25">
      <c r="B72" s="47" t="s">
        <v>13</v>
      </c>
      <c r="C72" s="34">
        <v>389</v>
      </c>
      <c r="D72" s="34">
        <v>47147</v>
      </c>
      <c r="E72" s="34">
        <v>1807</v>
      </c>
      <c r="F72" s="32">
        <f>123413167.669221/1000000</f>
        <v>123.413167669221</v>
      </c>
    </row>
    <row r="73" spans="2:11" ht="8.25" customHeight="1" x14ac:dyDescent="0.25">
      <c r="B73" s="48" t="s">
        <v>14</v>
      </c>
      <c r="C73" s="49">
        <v>636</v>
      </c>
      <c r="D73" s="49">
        <v>53825</v>
      </c>
      <c r="E73" s="49">
        <v>2069.1923076923076</v>
      </c>
      <c r="F73" s="50">
        <f>258045642.382478/1000000</f>
        <v>258.04564238247798</v>
      </c>
    </row>
    <row r="74" spans="2:11" ht="3" customHeight="1" x14ac:dyDescent="0.25">
      <c r="B74" s="14"/>
      <c r="C74" s="15"/>
      <c r="D74" s="15"/>
      <c r="E74" s="15"/>
      <c r="F74" s="16"/>
      <c r="G74" s="2"/>
      <c r="H74" s="2"/>
      <c r="I74" s="2"/>
    </row>
    <row r="75" spans="2:11" ht="7.8" customHeight="1" x14ac:dyDescent="0.25">
      <c r="B75" s="20" t="s">
        <v>27</v>
      </c>
      <c r="C75" s="15"/>
      <c r="D75" s="15"/>
      <c r="E75" s="15"/>
      <c r="F75" s="16"/>
      <c r="G75" s="2"/>
      <c r="H75" s="2"/>
      <c r="I75" s="2"/>
    </row>
    <row r="76" spans="2:11" ht="8.4" customHeight="1" x14ac:dyDescent="0.25">
      <c r="B76" s="20" t="s">
        <v>5</v>
      </c>
      <c r="C76" s="15"/>
      <c r="D76" s="15"/>
      <c r="E76" s="15"/>
      <c r="F76" s="16"/>
      <c r="G76" s="2"/>
      <c r="H76" s="2"/>
      <c r="I76" s="2"/>
    </row>
    <row r="77" spans="2:11" ht="8.25" customHeight="1" x14ac:dyDescent="0.25">
      <c r="B77" s="20" t="s">
        <v>18</v>
      </c>
      <c r="C77" s="10"/>
      <c r="D77" s="10"/>
      <c r="E77" s="10"/>
      <c r="F77" s="10"/>
      <c r="G77" s="8"/>
      <c r="H77" s="8"/>
      <c r="I77" s="8"/>
      <c r="J77" s="9"/>
      <c r="K77" s="9"/>
    </row>
    <row r="78" spans="2:11" ht="8.25" customHeight="1" x14ac:dyDescent="0.25">
      <c r="B78" s="19" t="s">
        <v>0</v>
      </c>
      <c r="C78" s="17"/>
      <c r="D78" s="56" t="s">
        <v>24</v>
      </c>
      <c r="E78" s="56"/>
      <c r="F78" s="56"/>
      <c r="G78" s="8"/>
      <c r="H78" s="2"/>
      <c r="I78" s="2"/>
    </row>
    <row r="79" spans="2:11" ht="8.1" customHeight="1" x14ac:dyDescent="0.25">
      <c r="C79" s="6"/>
      <c r="D79" s="6"/>
      <c r="E79" s="6"/>
    </row>
    <row r="80" spans="2:11" ht="8.1" customHeight="1" x14ac:dyDescent="0.25">
      <c r="B80" s="10"/>
      <c r="C80" s="6"/>
      <c r="D80" s="6"/>
      <c r="E80" s="6"/>
    </row>
    <row r="81" spans="2:5" ht="8.1" customHeight="1" x14ac:dyDescent="0.25">
      <c r="B81" s="10"/>
      <c r="C81" s="6"/>
      <c r="D81" s="6"/>
      <c r="E81" s="6"/>
    </row>
    <row r="82" spans="2:5" ht="8.1" customHeight="1" x14ac:dyDescent="0.25">
      <c r="B82" s="10"/>
      <c r="C82" s="6"/>
      <c r="D82" s="6"/>
      <c r="E82" s="6"/>
    </row>
    <row r="83" spans="2:5" ht="7.65" customHeight="1" x14ac:dyDescent="0.25">
      <c r="C83" s="6"/>
      <c r="D83" s="6"/>
      <c r="E83" s="6"/>
    </row>
    <row r="84" spans="2:5" ht="8.1" customHeight="1" x14ac:dyDescent="0.25">
      <c r="B84" s="5"/>
      <c r="C84" s="6"/>
      <c r="D84" s="6" t="s">
        <v>20</v>
      </c>
      <c r="E84" s="7"/>
    </row>
    <row r="85" spans="2:5" ht="3" hidden="1" customHeight="1" x14ac:dyDescent="0.25">
      <c r="C85" s="6"/>
      <c r="D85" s="6"/>
      <c r="E85" s="6"/>
    </row>
  </sheetData>
  <protectedRanges>
    <protectedRange password="CC2A" sqref="F25" name="CCTs2_1_7_1"/>
  </protectedRanges>
  <mergeCells count="6">
    <mergeCell ref="B4:B10"/>
    <mergeCell ref="D78:F78"/>
    <mergeCell ref="F4:F10"/>
    <mergeCell ref="C4:C10"/>
    <mergeCell ref="D4:D10"/>
    <mergeCell ref="E4:E10"/>
  </mergeCells>
  <phoneticPr fontId="0" type="noConversion"/>
  <hyperlinks>
    <hyperlink ref="D78" r:id="rId1"/>
  </hyperlinks>
  <pageMargins left="0.98425196850393704" right="0.98425196850393704" top="1.5748031496062993" bottom="0.78740157480314965" header="3.937007874015748E-2" footer="0.98425196850393704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P271</vt:lpstr>
      <vt:lpstr>'P271'!Área_de_impresión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benjamin_gonzalez</cp:lastModifiedBy>
  <cp:lastPrinted>2014-08-06T21:54:18Z</cp:lastPrinted>
  <dcterms:created xsi:type="dcterms:W3CDTF">2000-12-12T17:17:16Z</dcterms:created>
  <dcterms:modified xsi:type="dcterms:W3CDTF">2014-08-21T17:50:00Z</dcterms:modified>
</cp:coreProperties>
</file>