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4990" windowHeight="6030"/>
  </bookViews>
  <sheets>
    <sheet name="P407_414" sheetId="5" r:id="rId1"/>
  </sheets>
  <definedNames>
    <definedName name="_xlnm._FilterDatabase" localSheetId="0" hidden="1">P407_414!$A$7:$O$376</definedName>
    <definedName name="_xlnm.Print_Area" localSheetId="0">P407_414!$A$1:$O$393</definedName>
    <definedName name="_xlnm.Print_Titles" localSheetId="0">P407_414!$1:$7</definedName>
  </definedNames>
  <calcPr calcId="145621"/>
</workbook>
</file>

<file path=xl/calcChain.xml><?xml version="1.0" encoding="utf-8"?>
<calcChain xmlns="http://schemas.openxmlformats.org/spreadsheetml/2006/main">
  <c r="O237" i="5" l="1"/>
  <c r="N237" i="5"/>
  <c r="M237" i="5"/>
  <c r="L237" i="5"/>
  <c r="K237" i="5"/>
  <c r="O269" i="5"/>
  <c r="N269" i="5"/>
  <c r="M269" i="5"/>
  <c r="L269" i="5"/>
  <c r="K269" i="5"/>
  <c r="O244" i="5"/>
  <c r="N244" i="5"/>
  <c r="M244" i="5"/>
  <c r="L244" i="5"/>
  <c r="K244" i="5"/>
  <c r="O136" i="5"/>
  <c r="N136" i="5"/>
  <c r="M136" i="5"/>
  <c r="L136" i="5"/>
  <c r="K136" i="5"/>
  <c r="O102" i="5"/>
  <c r="N102" i="5"/>
  <c r="M102" i="5"/>
  <c r="L102" i="5"/>
  <c r="K102" i="5"/>
  <c r="O36" i="5"/>
  <c r="N36" i="5"/>
  <c r="M36" i="5"/>
  <c r="L36" i="5"/>
  <c r="K36" i="5"/>
  <c r="J338" i="5" l="1"/>
  <c r="I338" i="5" s="1"/>
  <c r="O324" i="5"/>
  <c r="N324" i="5"/>
  <c r="M324" i="5"/>
  <c r="L324" i="5"/>
  <c r="K324" i="5"/>
  <c r="J325" i="5"/>
  <c r="I325" i="5" s="1"/>
  <c r="J284" i="5" l="1"/>
  <c r="I284" i="5" s="1"/>
  <c r="J249" i="5"/>
  <c r="I249" i="5" s="1"/>
  <c r="J217" i="5"/>
  <c r="I217" i="5" s="1"/>
  <c r="J212" i="5"/>
  <c r="I212" i="5" s="1"/>
  <c r="O93" i="5"/>
  <c r="N93" i="5"/>
  <c r="M93" i="5"/>
  <c r="L93" i="5"/>
  <c r="K93" i="5"/>
  <c r="J97" i="5"/>
  <c r="I97" i="5" s="1"/>
  <c r="O372" i="5" l="1"/>
  <c r="N372" i="5"/>
  <c r="M372" i="5"/>
  <c r="L372" i="5"/>
  <c r="K372" i="5"/>
  <c r="K24" i="5"/>
  <c r="L24" i="5"/>
  <c r="M24" i="5"/>
  <c r="N24" i="5"/>
  <c r="O24" i="5"/>
  <c r="O60" i="5"/>
  <c r="O59" i="5" s="1"/>
  <c r="N60" i="5"/>
  <c r="M60" i="5"/>
  <c r="M59" i="5" s="1"/>
  <c r="L60" i="5"/>
  <c r="L59" i="5" s="1"/>
  <c r="K60" i="5"/>
  <c r="N59" i="5"/>
  <c r="O361" i="5"/>
  <c r="N361" i="5"/>
  <c r="M361" i="5"/>
  <c r="L361" i="5"/>
  <c r="K361" i="5"/>
  <c r="J363" i="5"/>
  <c r="J365" i="5"/>
  <c r="J364" i="5" s="1"/>
  <c r="O364" i="5"/>
  <c r="N364" i="5"/>
  <c r="M364" i="5"/>
  <c r="L364" i="5"/>
  <c r="K364" i="5"/>
  <c r="J362" i="5"/>
  <c r="I362" i="5" s="1"/>
  <c r="J360" i="5"/>
  <c r="J359" i="5" s="1"/>
  <c r="I360" i="5"/>
  <c r="I359" i="5" s="1"/>
  <c r="O359" i="5"/>
  <c r="N359" i="5"/>
  <c r="M359" i="5"/>
  <c r="L359" i="5"/>
  <c r="K359" i="5"/>
  <c r="O356" i="5"/>
  <c r="O355" i="5" s="1"/>
  <c r="N356" i="5"/>
  <c r="N355" i="5" s="1"/>
  <c r="M356" i="5"/>
  <c r="M355" i="5" s="1"/>
  <c r="L356" i="5"/>
  <c r="L355" i="5" s="1"/>
  <c r="K356" i="5"/>
  <c r="K355" i="5" s="1"/>
  <c r="J357" i="5"/>
  <c r="N358" i="5" l="1"/>
  <c r="L358" i="5"/>
  <c r="M358" i="5"/>
  <c r="K358" i="5"/>
  <c r="O358" i="5"/>
  <c r="I357" i="5"/>
  <c r="I356" i="5" s="1"/>
  <c r="I355" i="5" s="1"/>
  <c r="J356" i="5"/>
  <c r="J355" i="5" s="1"/>
  <c r="K59" i="5"/>
  <c r="I363" i="5"/>
  <c r="I361" i="5" s="1"/>
  <c r="J361" i="5"/>
  <c r="J358" i="5" s="1"/>
  <c r="I365" i="5"/>
  <c r="I364" i="5" s="1"/>
  <c r="J345" i="5"/>
  <c r="J346" i="5"/>
  <c r="J347" i="5"/>
  <c r="J348" i="5"/>
  <c r="J349" i="5"/>
  <c r="J350" i="5"/>
  <c r="J351" i="5"/>
  <c r="J344" i="5"/>
  <c r="J352" i="5"/>
  <c r="I358" i="5" l="1"/>
  <c r="I344" i="5"/>
  <c r="I348" i="5"/>
  <c r="I351" i="5"/>
  <c r="I347" i="5"/>
  <c r="I350" i="5"/>
  <c r="I346" i="5"/>
  <c r="I352" i="5"/>
  <c r="I349" i="5"/>
  <c r="I345" i="5"/>
  <c r="J310" i="5"/>
  <c r="O296" i="5"/>
  <c r="N296" i="5"/>
  <c r="M296" i="5"/>
  <c r="L296" i="5"/>
  <c r="K296" i="5"/>
  <c r="J297" i="5"/>
  <c r="J275" i="5"/>
  <c r="O274" i="5"/>
  <c r="O272" i="5" s="1"/>
  <c r="N274" i="5"/>
  <c r="N272" i="5" s="1"/>
  <c r="M274" i="5"/>
  <c r="M272" i="5" s="1"/>
  <c r="L274" i="5"/>
  <c r="L272" i="5" s="1"/>
  <c r="K274" i="5"/>
  <c r="J273" i="5"/>
  <c r="O264" i="5"/>
  <c r="N264" i="5"/>
  <c r="M264" i="5"/>
  <c r="L264" i="5"/>
  <c r="K264" i="5"/>
  <c r="J253" i="5"/>
  <c r="I253" i="5" l="1"/>
  <c r="I275" i="5"/>
  <c r="I274" i="5" s="1"/>
  <c r="I310" i="5"/>
  <c r="I297" i="5"/>
  <c r="K272" i="5"/>
  <c r="J274" i="5"/>
  <c r="J272" i="5" s="1"/>
  <c r="I273" i="5"/>
  <c r="J266" i="5"/>
  <c r="I272" i="5" l="1"/>
  <c r="I266" i="5"/>
  <c r="O242" i="5"/>
  <c r="N242" i="5"/>
  <c r="M242" i="5"/>
  <c r="L242" i="5"/>
  <c r="K242" i="5"/>
  <c r="J250" i="5" l="1"/>
  <c r="J248" i="5"/>
  <c r="O247" i="5"/>
  <c r="O246" i="5" s="1"/>
  <c r="N247" i="5"/>
  <c r="N246" i="5" s="1"/>
  <c r="N241" i="5" s="1"/>
  <c r="M247" i="5"/>
  <c r="M246" i="5" s="1"/>
  <c r="L247" i="5"/>
  <c r="L246" i="5" s="1"/>
  <c r="K247" i="5"/>
  <c r="J245" i="5"/>
  <c r="J244" i="5" s="1"/>
  <c r="J243" i="5"/>
  <c r="J225" i="5"/>
  <c r="J207" i="5"/>
  <c r="O206" i="5"/>
  <c r="O205" i="5" s="1"/>
  <c r="N206" i="5"/>
  <c r="N205" i="5" s="1"/>
  <c r="M206" i="5"/>
  <c r="M205" i="5" s="1"/>
  <c r="L206" i="5"/>
  <c r="L205" i="5" s="1"/>
  <c r="K206" i="5"/>
  <c r="J203" i="5"/>
  <c r="J201" i="5"/>
  <c r="K205" i="5" l="1"/>
  <c r="J206" i="5"/>
  <c r="J205" i="5" s="1"/>
  <c r="K246" i="5"/>
  <c r="K241" i="5" s="1"/>
  <c r="I201" i="5"/>
  <c r="I225" i="5"/>
  <c r="I248" i="5"/>
  <c r="I203" i="5"/>
  <c r="J242" i="5"/>
  <c r="I250" i="5"/>
  <c r="I245" i="5"/>
  <c r="I244" i="5" s="1"/>
  <c r="M241" i="5"/>
  <c r="O241" i="5"/>
  <c r="L241" i="5"/>
  <c r="I243" i="5"/>
  <c r="I242" i="5" s="1"/>
  <c r="J247" i="5"/>
  <c r="J246" i="5" s="1"/>
  <c r="I207" i="5"/>
  <c r="I206" i="5" s="1"/>
  <c r="I205" i="5" s="1"/>
  <c r="J191" i="5"/>
  <c r="O167" i="5"/>
  <c r="O165" i="5" s="1"/>
  <c r="N167" i="5"/>
  <c r="N165" i="5" s="1"/>
  <c r="M167" i="5"/>
  <c r="M165" i="5" s="1"/>
  <c r="L167" i="5"/>
  <c r="L165" i="5" s="1"/>
  <c r="K167" i="5"/>
  <c r="J168" i="5"/>
  <c r="O141" i="5"/>
  <c r="N141" i="5"/>
  <c r="M141" i="5"/>
  <c r="L141" i="5"/>
  <c r="K141" i="5"/>
  <c r="J143" i="5"/>
  <c r="I143" i="5" s="1"/>
  <c r="J140" i="5"/>
  <c r="J138" i="5"/>
  <c r="I138" i="5" s="1"/>
  <c r="J129" i="5"/>
  <c r="J128" i="5"/>
  <c r="J127" i="5"/>
  <c r="J126" i="5"/>
  <c r="J107" i="5"/>
  <c r="O106" i="5"/>
  <c r="O105" i="5" s="1"/>
  <c r="N106" i="5"/>
  <c r="N105" i="5" s="1"/>
  <c r="M106" i="5"/>
  <c r="M105" i="5" s="1"/>
  <c r="K106" i="5"/>
  <c r="L105" i="5"/>
  <c r="J103" i="5"/>
  <c r="J96" i="5"/>
  <c r="J95" i="5"/>
  <c r="J94" i="5"/>
  <c r="J90" i="5"/>
  <c r="J89" i="5"/>
  <c r="O88" i="5"/>
  <c r="N88" i="5"/>
  <c r="M88" i="5"/>
  <c r="L88" i="5"/>
  <c r="K88" i="5"/>
  <c r="J65" i="5"/>
  <c r="O54" i="5"/>
  <c r="O52" i="5" s="1"/>
  <c r="N54" i="5"/>
  <c r="N52" i="5" s="1"/>
  <c r="M54" i="5"/>
  <c r="M52" i="5" s="1"/>
  <c r="L54" i="5"/>
  <c r="L52" i="5" s="1"/>
  <c r="K54" i="5"/>
  <c r="J56" i="5"/>
  <c r="J55" i="5"/>
  <c r="O44" i="5"/>
  <c r="O43" i="5" s="1"/>
  <c r="N44" i="5"/>
  <c r="N43" i="5" s="1"/>
  <c r="M44" i="5"/>
  <c r="M43" i="5" s="1"/>
  <c r="L44" i="5"/>
  <c r="K44" i="5"/>
  <c r="J45" i="5"/>
  <c r="J42" i="5"/>
  <c r="J41" i="5"/>
  <c r="J40" i="5"/>
  <c r="J39" i="5"/>
  <c r="J38" i="5"/>
  <c r="J37" i="5"/>
  <c r="O34" i="5"/>
  <c r="N34" i="5"/>
  <c r="M34" i="5"/>
  <c r="L34" i="5"/>
  <c r="K34" i="5"/>
  <c r="J35" i="5"/>
  <c r="J32" i="5"/>
  <c r="O31" i="5"/>
  <c r="N31" i="5"/>
  <c r="M31" i="5"/>
  <c r="L31" i="5"/>
  <c r="K31" i="5"/>
  <c r="K22" i="5"/>
  <c r="J23" i="5"/>
  <c r="O22" i="5"/>
  <c r="N22" i="5"/>
  <c r="M22" i="5"/>
  <c r="L22" i="5"/>
  <c r="J25" i="5"/>
  <c r="J27" i="5"/>
  <c r="O26" i="5"/>
  <c r="N26" i="5"/>
  <c r="M26" i="5"/>
  <c r="L26" i="5"/>
  <c r="K26" i="5"/>
  <c r="J11" i="5"/>
  <c r="J142" i="5" l="1"/>
  <c r="I142" i="5" s="1"/>
  <c r="J36" i="5"/>
  <c r="I247" i="5"/>
  <c r="I246" i="5" s="1"/>
  <c r="I241" i="5" s="1"/>
  <c r="I23" i="5"/>
  <c r="I22" i="5" s="1"/>
  <c r="J34" i="5"/>
  <c r="I42" i="5"/>
  <c r="I56" i="5"/>
  <c r="I96" i="5"/>
  <c r="I128" i="5"/>
  <c r="J26" i="5"/>
  <c r="I40" i="5"/>
  <c r="I65" i="5"/>
  <c r="I94" i="5"/>
  <c r="I126" i="5"/>
  <c r="I168" i="5"/>
  <c r="I167" i="5" s="1"/>
  <c r="I32" i="5"/>
  <c r="I31" i="5" s="1"/>
  <c r="I37" i="5"/>
  <c r="I41" i="5"/>
  <c r="I55" i="5"/>
  <c r="I95" i="5"/>
  <c r="I103" i="5"/>
  <c r="I127" i="5"/>
  <c r="K165" i="5"/>
  <c r="I11" i="5"/>
  <c r="I38" i="5"/>
  <c r="I89" i="5"/>
  <c r="I191" i="5"/>
  <c r="I39" i="5"/>
  <c r="I45" i="5"/>
  <c r="K52" i="5"/>
  <c r="I90" i="5"/>
  <c r="K105" i="5"/>
  <c r="J106" i="5"/>
  <c r="J105" i="5" s="1"/>
  <c r="I129" i="5"/>
  <c r="I140" i="5"/>
  <c r="J24" i="5"/>
  <c r="I35" i="5"/>
  <c r="I34" i="5" s="1"/>
  <c r="J241" i="5"/>
  <c r="I107" i="5"/>
  <c r="I106" i="5" s="1"/>
  <c r="I105" i="5" s="1"/>
  <c r="I25" i="5"/>
  <c r="I24" i="5" s="1"/>
  <c r="J31" i="5"/>
  <c r="J167" i="5"/>
  <c r="I27" i="5"/>
  <c r="I26" i="5" s="1"/>
  <c r="J22" i="5"/>
  <c r="K199" i="5"/>
  <c r="L63" i="5"/>
  <c r="I36" i="5" l="1"/>
  <c r="O289" i="5"/>
  <c r="N289" i="5"/>
  <c r="M289" i="5"/>
  <c r="L289" i="5"/>
  <c r="K289" i="5"/>
  <c r="O293" i="5"/>
  <c r="O291" i="5" s="1"/>
  <c r="N293" i="5"/>
  <c r="N291" i="5" s="1"/>
  <c r="M293" i="5"/>
  <c r="M291" i="5" s="1"/>
  <c r="L293" i="5"/>
  <c r="L291" i="5" s="1"/>
  <c r="K293" i="5"/>
  <c r="K291" i="5" s="1"/>
  <c r="O311" i="5"/>
  <c r="O309" i="5" s="1"/>
  <c r="N311" i="5"/>
  <c r="N309" i="5" s="1"/>
  <c r="M311" i="5"/>
  <c r="M309" i="5" s="1"/>
  <c r="L311" i="5"/>
  <c r="L309" i="5" s="1"/>
  <c r="K311" i="5"/>
  <c r="K309" i="5" l="1"/>
  <c r="J328" i="5"/>
  <c r="J327" i="5"/>
  <c r="J322" i="5"/>
  <c r="J315" i="5"/>
  <c r="J312" i="5"/>
  <c r="J307" i="5"/>
  <c r="J294" i="5"/>
  <c r="J292" i="5"/>
  <c r="J290" i="5"/>
  <c r="J288" i="5"/>
  <c r="K258" i="5"/>
  <c r="L258" i="5"/>
  <c r="M258" i="5"/>
  <c r="N258" i="5"/>
  <c r="O258" i="5"/>
  <c r="J260" i="5"/>
  <c r="J262" i="5"/>
  <c r="J259" i="5"/>
  <c r="J257" i="5"/>
  <c r="J255" i="5"/>
  <c r="J240" i="5"/>
  <c r="J238" i="5"/>
  <c r="J237" i="5" s="1"/>
  <c r="J198" i="5"/>
  <c r="J223" i="5"/>
  <c r="J219" i="5"/>
  <c r="K157" i="5"/>
  <c r="L157" i="5"/>
  <c r="M157" i="5"/>
  <c r="N157" i="5"/>
  <c r="O157" i="5"/>
  <c r="J164" i="5"/>
  <c r="J163" i="5"/>
  <c r="J162" i="5"/>
  <c r="J161" i="5"/>
  <c r="J160" i="5"/>
  <c r="J159" i="5"/>
  <c r="J158" i="5"/>
  <c r="J156" i="5"/>
  <c r="J145" i="5"/>
  <c r="J135" i="5"/>
  <c r="J137" i="5"/>
  <c r="J136" i="5" s="1"/>
  <c r="J101" i="5"/>
  <c r="J73" i="5"/>
  <c r="J61" i="5"/>
  <c r="J47" i="5"/>
  <c r="I73" i="5" l="1"/>
  <c r="I164" i="5"/>
  <c r="I322" i="5"/>
  <c r="I101" i="5"/>
  <c r="I158" i="5"/>
  <c r="I238" i="5"/>
  <c r="I237" i="5" s="1"/>
  <c r="I262" i="5"/>
  <c r="I315" i="5"/>
  <c r="I327" i="5"/>
  <c r="I161" i="5"/>
  <c r="I198" i="5"/>
  <c r="I255" i="5"/>
  <c r="I135" i="5"/>
  <c r="I47" i="5"/>
  <c r="J141" i="5"/>
  <c r="I145" i="5"/>
  <c r="I159" i="5"/>
  <c r="I162" i="5"/>
  <c r="I219" i="5"/>
  <c r="I260" i="5"/>
  <c r="I288" i="5"/>
  <c r="I328" i="5"/>
  <c r="I61" i="5"/>
  <c r="I60" i="5" s="1"/>
  <c r="I59" i="5" s="1"/>
  <c r="J60" i="5"/>
  <c r="I156" i="5"/>
  <c r="I160" i="5"/>
  <c r="I163" i="5"/>
  <c r="I223" i="5"/>
  <c r="I240" i="5"/>
  <c r="I257" i="5"/>
  <c r="I307" i="5"/>
  <c r="I137" i="5"/>
  <c r="I136" i="5" s="1"/>
  <c r="J258" i="5"/>
  <c r="I290" i="5"/>
  <c r="I289" i="5" s="1"/>
  <c r="J289" i="5"/>
  <c r="I294" i="5"/>
  <c r="I293" i="5" s="1"/>
  <c r="J293" i="5"/>
  <c r="J291" i="5" s="1"/>
  <c r="I141" i="5"/>
  <c r="I312" i="5"/>
  <c r="I311" i="5" s="1"/>
  <c r="I309" i="5" s="1"/>
  <c r="J311" i="5"/>
  <c r="I259" i="5"/>
  <c r="I292" i="5"/>
  <c r="J157" i="5"/>
  <c r="I287" i="5" l="1"/>
  <c r="I291" i="5"/>
  <c r="I258" i="5"/>
  <c r="I157" i="5"/>
  <c r="I155" i="5" s="1"/>
  <c r="J309" i="5"/>
  <c r="J308" i="5" s="1"/>
  <c r="I134" i="5"/>
  <c r="J59" i="5"/>
  <c r="I321" i="5"/>
  <c r="I320" i="5" s="1"/>
  <c r="J321" i="5"/>
  <c r="J320" i="5" s="1"/>
  <c r="K321" i="5"/>
  <c r="L321" i="5"/>
  <c r="L320" i="5" s="1"/>
  <c r="M321" i="5"/>
  <c r="M320" i="5" s="1"/>
  <c r="N321" i="5"/>
  <c r="N320" i="5" s="1"/>
  <c r="O321" i="5"/>
  <c r="O320" i="5" s="1"/>
  <c r="K317" i="5"/>
  <c r="L317" i="5"/>
  <c r="L316" i="5" s="1"/>
  <c r="M317" i="5"/>
  <c r="M316" i="5" s="1"/>
  <c r="N317" i="5"/>
  <c r="N316" i="5" s="1"/>
  <c r="O317" i="5"/>
  <c r="O316" i="5" s="1"/>
  <c r="I306" i="5"/>
  <c r="I305" i="5" s="1"/>
  <c r="J306" i="5"/>
  <c r="J305" i="5" s="1"/>
  <c r="K306" i="5"/>
  <c r="L306" i="5"/>
  <c r="L305" i="5" s="1"/>
  <c r="M306" i="5"/>
  <c r="M305" i="5" s="1"/>
  <c r="N306" i="5"/>
  <c r="N305" i="5" s="1"/>
  <c r="I308" i="5"/>
  <c r="K308" i="5"/>
  <c r="L308" i="5"/>
  <c r="M308" i="5"/>
  <c r="N308" i="5"/>
  <c r="I314" i="5"/>
  <c r="I313" i="5" s="1"/>
  <c r="J314" i="5"/>
  <c r="J313" i="5" s="1"/>
  <c r="K314" i="5"/>
  <c r="L314" i="5"/>
  <c r="L313" i="5" s="1"/>
  <c r="M314" i="5"/>
  <c r="M313" i="5" s="1"/>
  <c r="N314" i="5"/>
  <c r="N313" i="5" s="1"/>
  <c r="O314" i="5"/>
  <c r="O313" i="5" s="1"/>
  <c r="O308" i="5"/>
  <c r="O306" i="5"/>
  <c r="O305" i="5" s="1"/>
  <c r="J287" i="5"/>
  <c r="K287" i="5"/>
  <c r="L287" i="5"/>
  <c r="M287" i="5"/>
  <c r="N287" i="5"/>
  <c r="O287" i="5"/>
  <c r="K268" i="5"/>
  <c r="L268" i="5"/>
  <c r="M268" i="5"/>
  <c r="N268" i="5"/>
  <c r="O268" i="5"/>
  <c r="I254" i="5"/>
  <c r="I252" i="5" s="1"/>
  <c r="J254" i="5"/>
  <c r="J252" i="5" s="1"/>
  <c r="K254" i="5"/>
  <c r="L254" i="5"/>
  <c r="L252" i="5" s="1"/>
  <c r="M254" i="5"/>
  <c r="M252" i="5" s="1"/>
  <c r="N254" i="5"/>
  <c r="N252" i="5" s="1"/>
  <c r="I261" i="5"/>
  <c r="J261" i="5"/>
  <c r="K261" i="5"/>
  <c r="L261" i="5"/>
  <c r="M261" i="5"/>
  <c r="N261" i="5"/>
  <c r="O261" i="5"/>
  <c r="O256" i="5" s="1"/>
  <c r="O254" i="5"/>
  <c r="O252" i="5" s="1"/>
  <c r="I239" i="5"/>
  <c r="I236" i="5" s="1"/>
  <c r="J239" i="5"/>
  <c r="J236" i="5" s="1"/>
  <c r="K239" i="5"/>
  <c r="K236" i="5" s="1"/>
  <c r="L239" i="5"/>
  <c r="L236" i="5" s="1"/>
  <c r="M239" i="5"/>
  <c r="M236" i="5" s="1"/>
  <c r="N239" i="5"/>
  <c r="N236" i="5" s="1"/>
  <c r="O239" i="5"/>
  <c r="O236" i="5" s="1"/>
  <c r="K234" i="5"/>
  <c r="L234" i="5"/>
  <c r="L233" i="5" s="1"/>
  <c r="M234" i="5"/>
  <c r="M233" i="5" s="1"/>
  <c r="N234" i="5"/>
  <c r="N233" i="5" s="1"/>
  <c r="O234" i="5"/>
  <c r="O233" i="5" s="1"/>
  <c r="J230" i="5"/>
  <c r="J229" i="5"/>
  <c r="K197" i="5"/>
  <c r="L199" i="5"/>
  <c r="M199" i="5"/>
  <c r="M197" i="5" s="1"/>
  <c r="N199" i="5"/>
  <c r="N197" i="5" s="1"/>
  <c r="O199" i="5"/>
  <c r="O197" i="5" s="1"/>
  <c r="J67" i="5"/>
  <c r="J155" i="5"/>
  <c r="K155" i="5"/>
  <c r="L155" i="5"/>
  <c r="M155" i="5"/>
  <c r="N155" i="5"/>
  <c r="O155" i="5"/>
  <c r="J134" i="5"/>
  <c r="K134" i="5"/>
  <c r="L134" i="5"/>
  <c r="M134" i="5"/>
  <c r="N134" i="5"/>
  <c r="I144" i="5"/>
  <c r="I139" i="5" s="1"/>
  <c r="J144" i="5"/>
  <c r="J139" i="5" s="1"/>
  <c r="K144" i="5"/>
  <c r="L144" i="5"/>
  <c r="L139" i="5" s="1"/>
  <c r="M144" i="5"/>
  <c r="M139" i="5" s="1"/>
  <c r="N144" i="5"/>
  <c r="N139" i="5" s="1"/>
  <c r="O144" i="5"/>
  <c r="O139" i="5" s="1"/>
  <c r="O134" i="5"/>
  <c r="I230" i="5" l="1"/>
  <c r="I229" i="5"/>
  <c r="K252" i="5"/>
  <c r="K139" i="5"/>
  <c r="I67" i="5"/>
  <c r="L197" i="5"/>
  <c r="K233" i="5"/>
  <c r="K316" i="5"/>
  <c r="K313" i="5"/>
  <c r="K305" i="5"/>
  <c r="K320" i="5"/>
  <c r="K256" i="5"/>
  <c r="M256" i="5"/>
  <c r="I256" i="5"/>
  <c r="L256" i="5"/>
  <c r="N256" i="5"/>
  <c r="J256" i="5"/>
  <c r="K100" i="5"/>
  <c r="L100" i="5"/>
  <c r="M100" i="5"/>
  <c r="N100" i="5"/>
  <c r="O100" i="5"/>
  <c r="K87" i="5"/>
  <c r="L87" i="5"/>
  <c r="M87" i="5"/>
  <c r="N87" i="5"/>
  <c r="O87" i="5"/>
  <c r="K81" i="5"/>
  <c r="L81" i="5"/>
  <c r="M81" i="5"/>
  <c r="N81" i="5"/>
  <c r="O81" i="5"/>
  <c r="K63" i="5"/>
  <c r="L62" i="5"/>
  <c r="L51" i="5" s="1"/>
  <c r="M63" i="5"/>
  <c r="M62" i="5" s="1"/>
  <c r="M51" i="5" s="1"/>
  <c r="N63" i="5"/>
  <c r="N62" i="5" s="1"/>
  <c r="N51" i="5" s="1"/>
  <c r="K49" i="5"/>
  <c r="L49" i="5"/>
  <c r="L48" i="5" s="1"/>
  <c r="M49" i="5"/>
  <c r="M48" i="5" s="1"/>
  <c r="N49" i="5"/>
  <c r="N48" i="5" s="1"/>
  <c r="O49" i="5"/>
  <c r="O48" i="5" s="1"/>
  <c r="K43" i="5"/>
  <c r="L43" i="5"/>
  <c r="L33" i="5" s="1"/>
  <c r="M33" i="5"/>
  <c r="N33" i="5"/>
  <c r="O33" i="5"/>
  <c r="N30" i="5"/>
  <c r="M30" i="5"/>
  <c r="L30" i="5"/>
  <c r="K30" i="5"/>
  <c r="O30" i="5"/>
  <c r="K323" i="5"/>
  <c r="L323" i="5"/>
  <c r="L319" i="5" s="1"/>
  <c r="M323" i="5"/>
  <c r="M319" i="5" s="1"/>
  <c r="N323" i="5"/>
  <c r="N319" i="5" s="1"/>
  <c r="O323" i="5"/>
  <c r="O319" i="5" s="1"/>
  <c r="K302" i="5"/>
  <c r="L302" i="5"/>
  <c r="L301" i="5" s="1"/>
  <c r="L300" i="5" s="1"/>
  <c r="M302" i="5"/>
  <c r="M301" i="5" s="1"/>
  <c r="M300" i="5" s="1"/>
  <c r="N302" i="5"/>
  <c r="N301" i="5" s="1"/>
  <c r="N300" i="5" s="1"/>
  <c r="O302" i="5"/>
  <c r="O301" i="5" s="1"/>
  <c r="O300" i="5" s="1"/>
  <c r="J298" i="5"/>
  <c r="K295" i="5"/>
  <c r="L295" i="5"/>
  <c r="L286" i="5" s="1"/>
  <c r="M295" i="5"/>
  <c r="N295" i="5"/>
  <c r="O295" i="5"/>
  <c r="K277" i="5"/>
  <c r="L277" i="5"/>
  <c r="L276" i="5" s="1"/>
  <c r="L271" i="5" s="1"/>
  <c r="M277" i="5"/>
  <c r="M276" i="5" s="1"/>
  <c r="M271" i="5" s="1"/>
  <c r="N277" i="5"/>
  <c r="N276" i="5" s="1"/>
  <c r="N271" i="5" s="1"/>
  <c r="O277" i="5"/>
  <c r="O276" i="5" s="1"/>
  <c r="O271" i="5" s="1"/>
  <c r="K263" i="5"/>
  <c r="L263" i="5"/>
  <c r="M263" i="5"/>
  <c r="N263" i="5"/>
  <c r="O263" i="5"/>
  <c r="O251" i="5" s="1"/>
  <c r="K209" i="5"/>
  <c r="L209" i="5"/>
  <c r="M209" i="5"/>
  <c r="M208" i="5" s="1"/>
  <c r="M196" i="5" s="1"/>
  <c r="N209" i="5"/>
  <c r="N208" i="5" s="1"/>
  <c r="N196" i="5" s="1"/>
  <c r="O209" i="5"/>
  <c r="O208" i="5" s="1"/>
  <c r="O196" i="5" s="1"/>
  <c r="K170" i="5"/>
  <c r="L170" i="5"/>
  <c r="L169" i="5" s="1"/>
  <c r="L154" i="5" s="1"/>
  <c r="M170" i="5"/>
  <c r="M169" i="5" s="1"/>
  <c r="M154" i="5" s="1"/>
  <c r="N170" i="5"/>
  <c r="N169" i="5" s="1"/>
  <c r="N154" i="5" s="1"/>
  <c r="O170" i="5"/>
  <c r="O169" i="5" s="1"/>
  <c r="O154" i="5" s="1"/>
  <c r="K84" i="5"/>
  <c r="L84" i="5"/>
  <c r="L83" i="5" s="1"/>
  <c r="M84" i="5"/>
  <c r="M83" i="5" s="1"/>
  <c r="N84" i="5"/>
  <c r="N83" i="5" s="1"/>
  <c r="K92" i="5"/>
  <c r="L92" i="5"/>
  <c r="M92" i="5"/>
  <c r="N92" i="5"/>
  <c r="K109" i="5"/>
  <c r="L109" i="5"/>
  <c r="L108" i="5" s="1"/>
  <c r="M109" i="5"/>
  <c r="M108" i="5" s="1"/>
  <c r="N109" i="5"/>
  <c r="N108" i="5" s="1"/>
  <c r="K147" i="5"/>
  <c r="L147" i="5"/>
  <c r="L146" i="5" s="1"/>
  <c r="L133" i="5" s="1"/>
  <c r="M147" i="5"/>
  <c r="M146" i="5" s="1"/>
  <c r="M133" i="5" s="1"/>
  <c r="N147" i="5"/>
  <c r="N146" i="5" s="1"/>
  <c r="N133" i="5" s="1"/>
  <c r="O147" i="5"/>
  <c r="O146" i="5" s="1"/>
  <c r="O133" i="5" s="1"/>
  <c r="O109" i="5"/>
  <c r="O108" i="5" s="1"/>
  <c r="O92" i="5"/>
  <c r="O84" i="5"/>
  <c r="O83" i="5" s="1"/>
  <c r="O63" i="5"/>
  <c r="O62" i="5" s="1"/>
  <c r="O51" i="5" s="1"/>
  <c r="J46" i="5"/>
  <c r="O366" i="5"/>
  <c r="N366" i="5"/>
  <c r="M366" i="5"/>
  <c r="L366" i="5"/>
  <c r="K366" i="5"/>
  <c r="J367" i="5"/>
  <c r="O370" i="5"/>
  <c r="N370" i="5"/>
  <c r="M370" i="5"/>
  <c r="L370" i="5"/>
  <c r="K370" i="5"/>
  <c r="N368" i="5"/>
  <c r="O368" i="5"/>
  <c r="K368" i="5"/>
  <c r="L368" i="5"/>
  <c r="M368" i="5"/>
  <c r="J371" i="5"/>
  <c r="M99" i="5" l="1"/>
  <c r="K301" i="5"/>
  <c r="K300" i="5" s="1"/>
  <c r="K48" i="5"/>
  <c r="N99" i="5"/>
  <c r="K319" i="5"/>
  <c r="K146" i="5"/>
  <c r="K108" i="5"/>
  <c r="K83" i="5"/>
  <c r="K62" i="5"/>
  <c r="I367" i="5"/>
  <c r="I366" i="5" s="1"/>
  <c r="K169" i="5"/>
  <c r="K276" i="5"/>
  <c r="J370" i="5"/>
  <c r="K208" i="5"/>
  <c r="J44" i="5"/>
  <c r="L99" i="5"/>
  <c r="I298" i="5"/>
  <c r="K33" i="5"/>
  <c r="M354" i="5"/>
  <c r="M353" i="5" s="1"/>
  <c r="O99" i="5"/>
  <c r="K251" i="5"/>
  <c r="O286" i="5"/>
  <c r="M286" i="5"/>
  <c r="N286" i="5"/>
  <c r="L354" i="5"/>
  <c r="L353" i="5" s="1"/>
  <c r="K286" i="5"/>
  <c r="L208" i="5"/>
  <c r="L196" i="5" s="1"/>
  <c r="L80" i="5"/>
  <c r="K354" i="5"/>
  <c r="M251" i="5"/>
  <c r="O80" i="5"/>
  <c r="N251" i="5"/>
  <c r="L86" i="5"/>
  <c r="L251" i="5"/>
  <c r="O354" i="5"/>
  <c r="O353" i="5" s="1"/>
  <c r="O86" i="5"/>
  <c r="N86" i="5"/>
  <c r="M80" i="5"/>
  <c r="I46" i="5"/>
  <c r="K86" i="5"/>
  <c r="I371" i="5"/>
  <c r="I370" i="5" s="1"/>
  <c r="N354" i="5"/>
  <c r="N353" i="5" s="1"/>
  <c r="N80" i="5"/>
  <c r="M86" i="5"/>
  <c r="M29" i="5" s="1"/>
  <c r="J366" i="5"/>
  <c r="L29" i="5" l="1"/>
  <c r="L28" i="5" s="1"/>
  <c r="O29" i="5"/>
  <c r="N29" i="5"/>
  <c r="O28" i="5"/>
  <c r="M28" i="5"/>
  <c r="K271" i="5"/>
  <c r="K99" i="5"/>
  <c r="K154" i="5"/>
  <c r="K51" i="5"/>
  <c r="J43" i="5"/>
  <c r="K80" i="5"/>
  <c r="K353" i="5"/>
  <c r="K196" i="5"/>
  <c r="K133" i="5"/>
  <c r="I44" i="5"/>
  <c r="I43" i="5" s="1"/>
  <c r="L20" i="5"/>
  <c r="M20" i="5"/>
  <c r="N20" i="5"/>
  <c r="O20" i="5"/>
  <c r="L18" i="5"/>
  <c r="M18" i="5"/>
  <c r="N18" i="5"/>
  <c r="O18" i="5"/>
  <c r="L16" i="5"/>
  <c r="M16" i="5"/>
  <c r="N16" i="5"/>
  <c r="O16" i="5"/>
  <c r="L14" i="5"/>
  <c r="M14" i="5"/>
  <c r="N14" i="5"/>
  <c r="O14" i="5"/>
  <c r="L12" i="5"/>
  <c r="M12" i="5"/>
  <c r="N12" i="5"/>
  <c r="O12" i="5"/>
  <c r="L10" i="5"/>
  <c r="M10" i="5"/>
  <c r="N10" i="5"/>
  <c r="N9" i="5" s="1"/>
  <c r="O10" i="5"/>
  <c r="J376" i="5"/>
  <c r="I376" i="5" s="1"/>
  <c r="J375" i="5"/>
  <c r="I375" i="5" s="1"/>
  <c r="J374" i="5"/>
  <c r="J369" i="5"/>
  <c r="J343" i="5"/>
  <c r="J342" i="5"/>
  <c r="J341" i="5"/>
  <c r="J340" i="5"/>
  <c r="J339" i="5"/>
  <c r="J337" i="5"/>
  <c r="J336" i="5"/>
  <c r="J335" i="5"/>
  <c r="J334" i="5"/>
  <c r="J333" i="5"/>
  <c r="J332" i="5"/>
  <c r="J331" i="5"/>
  <c r="J330" i="5"/>
  <c r="J329" i="5"/>
  <c r="J326" i="5"/>
  <c r="J318" i="5"/>
  <c r="J304" i="5"/>
  <c r="J303" i="5"/>
  <c r="J299" i="5"/>
  <c r="J285" i="5"/>
  <c r="J283" i="5"/>
  <c r="J282" i="5"/>
  <c r="J281" i="5"/>
  <c r="J280" i="5"/>
  <c r="J279" i="5"/>
  <c r="J278" i="5"/>
  <c r="J270" i="5"/>
  <c r="J269" i="5" s="1"/>
  <c r="J267" i="5"/>
  <c r="J265" i="5"/>
  <c r="J235" i="5"/>
  <c r="J232" i="5"/>
  <c r="J231" i="5"/>
  <c r="J228" i="5"/>
  <c r="J227" i="5"/>
  <c r="J226" i="5"/>
  <c r="J224" i="5"/>
  <c r="J222" i="5"/>
  <c r="J221" i="5"/>
  <c r="J220" i="5"/>
  <c r="J218" i="5"/>
  <c r="J216" i="5"/>
  <c r="J215" i="5"/>
  <c r="J214" i="5"/>
  <c r="J213" i="5"/>
  <c r="J211" i="5"/>
  <c r="J210" i="5"/>
  <c r="J204" i="5"/>
  <c r="J202" i="5"/>
  <c r="J200" i="5"/>
  <c r="J195" i="5"/>
  <c r="J194" i="5"/>
  <c r="J193" i="5"/>
  <c r="J192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66" i="5"/>
  <c r="J153" i="5"/>
  <c r="J152" i="5"/>
  <c r="J151" i="5"/>
  <c r="J150" i="5"/>
  <c r="J149" i="5"/>
  <c r="J148" i="5"/>
  <c r="J132" i="5"/>
  <c r="J131" i="5"/>
  <c r="J130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4" i="5"/>
  <c r="J102" i="5" s="1"/>
  <c r="J98" i="5"/>
  <c r="J93" i="5" s="1"/>
  <c r="J91" i="5"/>
  <c r="J85" i="5"/>
  <c r="J82" i="5"/>
  <c r="J79" i="5"/>
  <c r="J78" i="5"/>
  <c r="J77" i="5"/>
  <c r="J76" i="5"/>
  <c r="J75" i="5"/>
  <c r="J74" i="5"/>
  <c r="J72" i="5"/>
  <c r="J71" i="5"/>
  <c r="J70" i="5"/>
  <c r="J69" i="5"/>
  <c r="J68" i="5"/>
  <c r="J66" i="5"/>
  <c r="J64" i="5"/>
  <c r="J58" i="5"/>
  <c r="J57" i="5"/>
  <c r="J53" i="5"/>
  <c r="J50" i="5"/>
  <c r="J21" i="5"/>
  <c r="J19" i="5"/>
  <c r="J17" i="5"/>
  <c r="J15" i="5"/>
  <c r="J13" i="5"/>
  <c r="J10" i="5"/>
  <c r="K10" i="5"/>
  <c r="K12" i="5"/>
  <c r="K14" i="5"/>
  <c r="K16" i="5"/>
  <c r="K20" i="5"/>
  <c r="K18" i="5"/>
  <c r="M9" i="5" l="1"/>
  <c r="K29" i="5"/>
  <c r="J324" i="5"/>
  <c r="I374" i="5"/>
  <c r="J33" i="5"/>
  <c r="I68" i="5"/>
  <c r="I74" i="5"/>
  <c r="I112" i="5"/>
  <c r="I124" i="5"/>
  <c r="I179" i="5"/>
  <c r="I186" i="5"/>
  <c r="I193" i="5"/>
  <c r="I213" i="5"/>
  <c r="I224" i="5"/>
  <c r="I282" i="5"/>
  <c r="I329" i="5"/>
  <c r="J16" i="5"/>
  <c r="I69" i="5"/>
  <c r="I78" i="5"/>
  <c r="I117" i="5"/>
  <c r="I125" i="5"/>
  <c r="I152" i="5"/>
  <c r="I176" i="5"/>
  <c r="I183" i="5"/>
  <c r="I190" i="5"/>
  <c r="I194" i="5"/>
  <c r="I204" i="5"/>
  <c r="I214" i="5"/>
  <c r="I220" i="5"/>
  <c r="I226" i="5"/>
  <c r="I232" i="5"/>
  <c r="I279" i="5"/>
  <c r="I283" i="5"/>
  <c r="I304" i="5"/>
  <c r="I330" i="5"/>
  <c r="I334" i="5"/>
  <c r="I339" i="5"/>
  <c r="I343" i="5"/>
  <c r="J14" i="5"/>
  <c r="I58" i="5"/>
  <c r="I71" i="5"/>
  <c r="I116" i="5"/>
  <c r="I120" i="5"/>
  <c r="I132" i="5"/>
  <c r="I151" i="5"/>
  <c r="I175" i="5"/>
  <c r="I182" i="5"/>
  <c r="I202" i="5"/>
  <c r="I218" i="5"/>
  <c r="I231" i="5"/>
  <c r="I278" i="5"/>
  <c r="I333" i="5"/>
  <c r="I337" i="5"/>
  <c r="I342" i="5"/>
  <c r="I64" i="5"/>
  <c r="I75" i="5"/>
  <c r="J88" i="5"/>
  <c r="J87" i="5" s="1"/>
  <c r="I113" i="5"/>
  <c r="I121" i="5"/>
  <c r="I172" i="5"/>
  <c r="I180" i="5"/>
  <c r="I187" i="5"/>
  <c r="J18" i="5"/>
  <c r="I70" i="5"/>
  <c r="I72" i="5"/>
  <c r="I76" i="5"/>
  <c r="I79" i="5"/>
  <c r="I110" i="5"/>
  <c r="I114" i="5"/>
  <c r="I118" i="5"/>
  <c r="I122" i="5"/>
  <c r="I130" i="5"/>
  <c r="I149" i="5"/>
  <c r="I153" i="5"/>
  <c r="I173" i="5"/>
  <c r="I177" i="5"/>
  <c r="I184" i="5"/>
  <c r="I188" i="5"/>
  <c r="I192" i="5"/>
  <c r="I195" i="5"/>
  <c r="I210" i="5"/>
  <c r="I215" i="5"/>
  <c r="I221" i="5"/>
  <c r="I227" i="5"/>
  <c r="I267" i="5"/>
  <c r="I280" i="5"/>
  <c r="I285" i="5"/>
  <c r="I331" i="5"/>
  <c r="I335" i="5"/>
  <c r="I340" i="5"/>
  <c r="J12" i="5"/>
  <c r="J20" i="5"/>
  <c r="I66" i="5"/>
  <c r="I77" i="5"/>
  <c r="I111" i="5"/>
  <c r="I115" i="5"/>
  <c r="I119" i="5"/>
  <c r="I123" i="5"/>
  <c r="I131" i="5"/>
  <c r="I150" i="5"/>
  <c r="I174" i="5"/>
  <c r="I178" i="5"/>
  <c r="I181" i="5"/>
  <c r="I185" i="5"/>
  <c r="I189" i="5"/>
  <c r="I211" i="5"/>
  <c r="I216" i="5"/>
  <c r="I222" i="5"/>
  <c r="I228" i="5"/>
  <c r="I281" i="5"/>
  <c r="J296" i="5"/>
  <c r="J295" i="5" s="1"/>
  <c r="I332" i="5"/>
  <c r="I336" i="5"/>
  <c r="I341" i="5"/>
  <c r="M8" i="5"/>
  <c r="I326" i="5"/>
  <c r="J264" i="5"/>
  <c r="I104" i="5"/>
  <c r="I102" i="5" s="1"/>
  <c r="J54" i="5"/>
  <c r="O9" i="5"/>
  <c r="O8" i="5" s="1"/>
  <c r="L9" i="5"/>
  <c r="L8" i="5" s="1"/>
  <c r="K9" i="5"/>
  <c r="I200" i="5"/>
  <c r="J199" i="5"/>
  <c r="I270" i="5"/>
  <c r="I269" i="5" s="1"/>
  <c r="I235" i="5"/>
  <c r="I234" i="5" s="1"/>
  <c r="I233" i="5" s="1"/>
  <c r="J234" i="5"/>
  <c r="I318" i="5"/>
  <c r="I317" i="5" s="1"/>
  <c r="I316" i="5" s="1"/>
  <c r="J317" i="5"/>
  <c r="I166" i="5"/>
  <c r="I91" i="5"/>
  <c r="I82" i="5"/>
  <c r="I81" i="5" s="1"/>
  <c r="J81" i="5"/>
  <c r="I50" i="5"/>
  <c r="I49" i="5" s="1"/>
  <c r="I48" i="5" s="1"/>
  <c r="J49" i="5"/>
  <c r="I53" i="5"/>
  <c r="J63" i="5"/>
  <c r="I57" i="5"/>
  <c r="I30" i="5"/>
  <c r="J30" i="5"/>
  <c r="I303" i="5"/>
  <c r="J302" i="5"/>
  <c r="I299" i="5"/>
  <c r="J209" i="5"/>
  <c r="J277" i="5"/>
  <c r="I265" i="5"/>
  <c r="I85" i="5"/>
  <c r="I84" i="5" s="1"/>
  <c r="I83" i="5" s="1"/>
  <c r="J84" i="5"/>
  <c r="J109" i="5"/>
  <c r="I98" i="5"/>
  <c r="I93" i="5" s="1"/>
  <c r="I148" i="5"/>
  <c r="J147" i="5"/>
  <c r="I171" i="5"/>
  <c r="J170" i="5"/>
  <c r="I17" i="5"/>
  <c r="I16" i="5" s="1"/>
  <c r="I13" i="5"/>
  <c r="I12" i="5" s="1"/>
  <c r="I21" i="5"/>
  <c r="I20" i="5" s="1"/>
  <c r="I369" i="5"/>
  <c r="I368" i="5" s="1"/>
  <c r="J368" i="5"/>
  <c r="I10" i="5"/>
  <c r="I15" i="5"/>
  <c r="I14" i="5" s="1"/>
  <c r="I19" i="5"/>
  <c r="I18" i="5" s="1"/>
  <c r="I324" i="5" l="1"/>
  <c r="I323" i="5" s="1"/>
  <c r="I319" i="5" s="1"/>
  <c r="I277" i="5"/>
  <c r="I276" i="5" s="1"/>
  <c r="I271" i="5" s="1"/>
  <c r="I199" i="5"/>
  <c r="I197" i="5" s="1"/>
  <c r="I54" i="5"/>
  <c r="I52" i="5" s="1"/>
  <c r="I209" i="5"/>
  <c r="I208" i="5" s="1"/>
  <c r="I170" i="5"/>
  <c r="I169" i="5" s="1"/>
  <c r="I109" i="5"/>
  <c r="I108" i="5" s="1"/>
  <c r="I63" i="5"/>
  <c r="I62" i="5" s="1"/>
  <c r="J286" i="5"/>
  <c r="J146" i="5"/>
  <c r="J108" i="5"/>
  <c r="J48" i="5"/>
  <c r="J263" i="5"/>
  <c r="J276" i="5"/>
  <c r="J233" i="5"/>
  <c r="J197" i="5"/>
  <c r="I147" i="5"/>
  <c r="I146" i="5" s="1"/>
  <c r="I133" i="5" s="1"/>
  <c r="J208" i="5"/>
  <c r="J301" i="5"/>
  <c r="J300" i="5" s="1"/>
  <c r="J316" i="5"/>
  <c r="J268" i="5"/>
  <c r="J92" i="5"/>
  <c r="J323" i="5"/>
  <c r="J52" i="5"/>
  <c r="J9" i="5"/>
  <c r="J169" i="5"/>
  <c r="J83" i="5"/>
  <c r="J80" i="5" s="1"/>
  <c r="I302" i="5"/>
  <c r="I301" i="5" s="1"/>
  <c r="I300" i="5" s="1"/>
  <c r="J100" i="5"/>
  <c r="K28" i="5"/>
  <c r="K8" i="5" s="1"/>
  <c r="I296" i="5"/>
  <c r="I295" i="5" s="1"/>
  <c r="I286" i="5" s="1"/>
  <c r="I264" i="5"/>
  <c r="I263" i="5" s="1"/>
  <c r="I251" i="5" s="1"/>
  <c r="I165" i="5"/>
  <c r="I100" i="5"/>
  <c r="I92" i="5"/>
  <c r="I88" i="5"/>
  <c r="I87" i="5" s="1"/>
  <c r="I33" i="5"/>
  <c r="I268" i="5"/>
  <c r="I80" i="5"/>
  <c r="J62" i="5"/>
  <c r="J354" i="5"/>
  <c r="I354" i="5"/>
  <c r="I353" i="5" s="1"/>
  <c r="I9" i="5"/>
  <c r="I196" i="5" l="1"/>
  <c r="I154" i="5"/>
  <c r="I99" i="5"/>
  <c r="J51" i="5"/>
  <c r="J86" i="5"/>
  <c r="J271" i="5"/>
  <c r="J133" i="5"/>
  <c r="J99" i="5"/>
  <c r="J196" i="5"/>
  <c r="J165" i="5"/>
  <c r="J319" i="5"/>
  <c r="J353" i="5"/>
  <c r="J251" i="5"/>
  <c r="I86" i="5"/>
  <c r="I51" i="5"/>
  <c r="J373" i="5"/>
  <c r="J372" i="5" s="1"/>
  <c r="I29" i="5" l="1"/>
  <c r="J154" i="5"/>
  <c r="J29" i="5" s="1"/>
  <c r="I373" i="5"/>
  <c r="I372" i="5" s="1"/>
  <c r="N28" i="5" l="1"/>
  <c r="N8" i="5" s="1"/>
  <c r="J28" i="5" l="1"/>
  <c r="J8" i="5" l="1"/>
  <c r="I28" i="5"/>
  <c r="I8" i="5" s="1"/>
</calcChain>
</file>

<file path=xl/sharedStrings.xml><?xml version="1.0" encoding="utf-8"?>
<sst xmlns="http://schemas.openxmlformats.org/spreadsheetml/2006/main" count="798" uniqueCount="434">
  <si>
    <t>Total general</t>
  </si>
  <si>
    <t>Instituto de Seguridad y Servicios Sociales de los Trabajadores del Estado</t>
  </si>
  <si>
    <t>GYN</t>
  </si>
  <si>
    <t>Entidades Paraestatales</t>
  </si>
  <si>
    <t>Gasto Directo</t>
  </si>
  <si>
    <t>Instituto Mexicano del Seguro Social</t>
  </si>
  <si>
    <t>Comisión Federal de Electricidad</t>
  </si>
  <si>
    <t>Petroleos Mexicanos</t>
  </si>
  <si>
    <t>91Q</t>
  </si>
  <si>
    <t>91A</t>
  </si>
  <si>
    <t>Consejo Nacional de Ciencia y Tecnología</t>
  </si>
  <si>
    <t>90X</t>
  </si>
  <si>
    <t>90S</t>
  </si>
  <si>
    <t>Subsidios</t>
  </si>
  <si>
    <t>Sector Central</t>
  </si>
  <si>
    <t>Consejería Jurídica del Ejecutivo Federal</t>
  </si>
  <si>
    <t>F00</t>
  </si>
  <si>
    <t>E00</t>
  </si>
  <si>
    <t>D00</t>
  </si>
  <si>
    <t>C00</t>
  </si>
  <si>
    <t>Órganos Administrativos Desconcentrados</t>
  </si>
  <si>
    <t>Tribunales Agrarios</t>
  </si>
  <si>
    <t>Función Pública</t>
  </si>
  <si>
    <t>Provisiones Salariales y Económicas</t>
  </si>
  <si>
    <t>W3N</t>
  </si>
  <si>
    <t>B00</t>
  </si>
  <si>
    <t>Turismo</t>
  </si>
  <si>
    <t>VST</t>
  </si>
  <si>
    <t>G00</t>
  </si>
  <si>
    <t>Desarrollo Social</t>
  </si>
  <si>
    <t>TXS</t>
  </si>
  <si>
    <t>TQA</t>
  </si>
  <si>
    <t>T5K</t>
  </si>
  <si>
    <t>T0Q</t>
  </si>
  <si>
    <t>T0O</t>
  </si>
  <si>
    <t>T0K</t>
  </si>
  <si>
    <t>T0I</t>
  </si>
  <si>
    <t>Energía</t>
  </si>
  <si>
    <t>Procuraduría General de la República</t>
  </si>
  <si>
    <t>RJE</t>
  </si>
  <si>
    <t>RHQ</t>
  </si>
  <si>
    <t>Medio Ambiente y Recursos Naturales</t>
  </si>
  <si>
    <t>A00</t>
  </si>
  <si>
    <t>Trabajo y Previsión Social</t>
  </si>
  <si>
    <t>Marina</t>
  </si>
  <si>
    <t>NDE</t>
  </si>
  <si>
    <t>NCZ</t>
  </si>
  <si>
    <t>NCK</t>
  </si>
  <si>
    <t>NCG</t>
  </si>
  <si>
    <t>NCD</t>
  </si>
  <si>
    <t>NCA</t>
  </si>
  <si>
    <t>NBV</t>
  </si>
  <si>
    <t>NBQ</t>
  </si>
  <si>
    <t>NBG</t>
  </si>
  <si>
    <t>NBD</t>
  </si>
  <si>
    <t>NBB</t>
  </si>
  <si>
    <t>M7K</t>
  </si>
  <si>
    <t>M7F</t>
  </si>
  <si>
    <t>S00</t>
  </si>
  <si>
    <t>Salud</t>
  </si>
  <si>
    <t>MHL</t>
  </si>
  <si>
    <t>MGH</t>
  </si>
  <si>
    <t>MGC</t>
  </si>
  <si>
    <t>MDL</t>
  </si>
  <si>
    <t>MDC</t>
  </si>
  <si>
    <t>MDA</t>
  </si>
  <si>
    <t>MAX</t>
  </si>
  <si>
    <t>L9Y</t>
  </si>
  <si>
    <t>L9T</t>
  </si>
  <si>
    <t>L8P</t>
  </si>
  <si>
    <t>L8K</t>
  </si>
  <si>
    <t>L8G</t>
  </si>
  <si>
    <t>L6W</t>
  </si>
  <si>
    <t>L6U</t>
  </si>
  <si>
    <t>L6I</t>
  </si>
  <si>
    <t>L6H</t>
  </si>
  <si>
    <t>L5X</t>
  </si>
  <si>
    <t>L5N</t>
  </si>
  <si>
    <t>L4J</t>
  </si>
  <si>
    <t>L3P</t>
  </si>
  <si>
    <t>L3N</t>
  </si>
  <si>
    <t>A3Q</t>
  </si>
  <si>
    <t>A2M</t>
  </si>
  <si>
    <t>MAR</t>
  </si>
  <si>
    <t>I00</t>
  </si>
  <si>
    <t>H00</t>
  </si>
  <si>
    <t>B01</t>
  </si>
  <si>
    <t>Educación Pública</t>
  </si>
  <si>
    <t>LAU</t>
  </si>
  <si>
    <t>K8V</t>
  </si>
  <si>
    <t>K2N</t>
  </si>
  <si>
    <t>K2H</t>
  </si>
  <si>
    <t>K2W</t>
  </si>
  <si>
    <t>Economía</t>
  </si>
  <si>
    <t>J3G</t>
  </si>
  <si>
    <t>J3F</t>
  </si>
  <si>
    <t>J3E</t>
  </si>
  <si>
    <t>J3D</t>
  </si>
  <si>
    <t>J3B</t>
  </si>
  <si>
    <t>J3A</t>
  </si>
  <si>
    <t>J2Z</t>
  </si>
  <si>
    <t>J2Y</t>
  </si>
  <si>
    <t>J2X</t>
  </si>
  <si>
    <t>J2W</t>
  </si>
  <si>
    <t>J2V</t>
  </si>
  <si>
    <t>J2U</t>
  </si>
  <si>
    <t>J2T</t>
  </si>
  <si>
    <t>J2R</t>
  </si>
  <si>
    <t>J2P</t>
  </si>
  <si>
    <t>J0U</t>
  </si>
  <si>
    <t>Comunicaciones y Transportes</t>
  </si>
  <si>
    <t>Agricultura, Ganadería, Desarrollo Rural, Pesca y Alimentación</t>
  </si>
  <si>
    <t>HXA</t>
  </si>
  <si>
    <t>Defensa Nacional</t>
  </si>
  <si>
    <t>HKI</t>
  </si>
  <si>
    <t>HKA</t>
  </si>
  <si>
    <t>HJO</t>
  </si>
  <si>
    <t>HIU</t>
  </si>
  <si>
    <t>HHQ</t>
  </si>
  <si>
    <t>HHN</t>
  </si>
  <si>
    <t>HBW</t>
  </si>
  <si>
    <t>HAN</t>
  </si>
  <si>
    <t>GSA</t>
  </si>
  <si>
    <t>G2T</t>
  </si>
  <si>
    <t>G1H</t>
  </si>
  <si>
    <t>G0N</t>
  </si>
  <si>
    <t>AYB</t>
  </si>
  <si>
    <t>Hacienda y Crédito Público</t>
  </si>
  <si>
    <t>Relaciones Exteriores</t>
  </si>
  <si>
    <t>Gobernación</t>
  </si>
  <si>
    <t>Presidencia de la República</t>
  </si>
  <si>
    <t>Aportaciones Federales para Entidades Federativas y Municipios</t>
  </si>
  <si>
    <t>Comisión Nacional de los Derechos Humanos</t>
  </si>
  <si>
    <t>Instituto Federal Electoral</t>
  </si>
  <si>
    <t>Poder Judicial</t>
  </si>
  <si>
    <t>Poder Legislativo</t>
  </si>
  <si>
    <t>TOTAL</t>
  </si>
  <si>
    <t>(Miles de pesos)</t>
  </si>
  <si>
    <t>Convenios de Coordinación</t>
  </si>
  <si>
    <t>1/ Las sumas de los parciales pueden no coincidir con los totales debido al redondeo de las cifras. Los espacios en blanco indican la ausencia de asignaciones.</t>
  </si>
  <si>
    <t>Apoyos Fiscales del Gob. Fed. y Recursos Propios</t>
  </si>
  <si>
    <t>RAMOS AUTÓNOMOS</t>
  </si>
  <si>
    <t>PODER EJECUTIVO FEDERAL</t>
  </si>
  <si>
    <t>ADMINISTRACIÓN PÚBLICA CENTRALIZADA</t>
  </si>
  <si>
    <t xml:space="preserve">Total </t>
  </si>
  <si>
    <t>Gobierno 
Federal</t>
  </si>
  <si>
    <t>Total</t>
  </si>
  <si>
    <t>(Continuación)</t>
  </si>
  <si>
    <t>Ramos, Dependencias 
y Entidades</t>
  </si>
  <si>
    <t>Gobiernos de Entidades Federativas y Municipios</t>
  </si>
  <si>
    <t>INSTITUTO NACIONAL DE ESTADÍSTICA Y GEOGRAFÍA</t>
  </si>
  <si>
    <t>Recursos extra-presupuestarios</t>
  </si>
  <si>
    <t>Entidades de
 control indirecto</t>
  </si>
  <si>
    <t>Entidades de 
control directo</t>
  </si>
  <si>
    <t>Recursos propios</t>
  </si>
  <si>
    <t>Entidades de control presupuestario indirecto</t>
  </si>
  <si>
    <t>TRIBUNAL FEDERAL DE JUSTICIA FISCAL Y ADMINISTRATIVA</t>
  </si>
  <si>
    <t xml:space="preserve">Estructura financiera de la inversión física federal por clasificación administrativa  </t>
  </si>
  <si>
    <t>Recursos presupuestarios</t>
  </si>
  <si>
    <t>- Unidad de Política y Control Presupuestario</t>
  </si>
  <si>
    <t>- Dirección General de Programación y Presupuesto "A"</t>
  </si>
  <si>
    <t xml:space="preserve">Sistema de Protección Social en Salud </t>
  </si>
  <si>
    <t>G1C</t>
  </si>
  <si>
    <t>KDN</t>
  </si>
  <si>
    <t>K2O</t>
  </si>
  <si>
    <t>NDF</t>
  </si>
  <si>
    <t>NEF</t>
  </si>
  <si>
    <t>VSS</t>
  </si>
  <si>
    <t>90M</t>
  </si>
  <si>
    <t>90Y</t>
  </si>
  <si>
    <t>91W</t>
  </si>
  <si>
    <t>9ZU</t>
  </si>
  <si>
    <t>9ZW</t>
  </si>
  <si>
    <t>90G</t>
  </si>
  <si>
    <t>90E</t>
  </si>
  <si>
    <t>EZN</t>
  </si>
  <si>
    <t>HHE</t>
  </si>
  <si>
    <t>Instituto Federal de Acceso a la Información y Protección de Datos</t>
  </si>
  <si>
    <t>K00</t>
  </si>
  <si>
    <t>Universidad Abierta y a Distancia de México</t>
  </si>
  <si>
    <t>M00</t>
  </si>
  <si>
    <t>Comisión Nacional de Arbitraje Médico</t>
  </si>
  <si>
    <t>V00</t>
  </si>
  <si>
    <t>Comisión Nacional de Bioética</t>
  </si>
  <si>
    <t>NBT</t>
  </si>
  <si>
    <t>NBU</t>
  </si>
  <si>
    <t>Hospital Regional de Alta Especialidad de Ixtapaluca</t>
  </si>
  <si>
    <t>NCE</t>
  </si>
  <si>
    <t>Instituto Nacional de Geriatría</t>
  </si>
  <si>
    <t>NDY</t>
  </si>
  <si>
    <t>Instituto Nacional de Salud Pública</t>
  </si>
  <si>
    <t>NHK</t>
  </si>
  <si>
    <t>Sistema Nacional para el Desarrollo Integral de la Familia</t>
  </si>
  <si>
    <t>Comisión Nacional del Agua</t>
  </si>
  <si>
    <t>Comisión Nacional de Áreas Naturales Protegidas</t>
  </si>
  <si>
    <t>W3J</t>
  </si>
  <si>
    <t>90C</t>
  </si>
  <si>
    <t>Centro de Investigación en Matemáticas, A.C.</t>
  </si>
  <si>
    <t>90I</t>
  </si>
  <si>
    <t>90O</t>
  </si>
  <si>
    <t>91u</t>
  </si>
  <si>
    <t>JZL</t>
  </si>
  <si>
    <t>-</t>
  </si>
  <si>
    <t>Archivo General de la Nación</t>
  </si>
  <si>
    <t>Talleres Gráficos de México</t>
  </si>
  <si>
    <t>Comisión Nacional del Sistema de Ahorro para el Retiro</t>
  </si>
  <si>
    <t>Servicio de Administración Tributaria</t>
  </si>
  <si>
    <t>Banco del Ahorro Nacional y Servicios Financieros, S.N.C.</t>
  </si>
  <si>
    <t>Banco Nacional de Comercio Exterior, S.N.C.</t>
  </si>
  <si>
    <t>Banco Nacional de Obras y Servicios Públicos, S.N.C.</t>
  </si>
  <si>
    <t>Casa de Moneda de México</t>
  </si>
  <si>
    <t>Banco Nacional del Ejército, Fuerza Aérea y Armada de México</t>
  </si>
  <si>
    <t>Agroasemex, S.A.</t>
  </si>
  <si>
    <t>Financiera Rural</t>
  </si>
  <si>
    <t>Fondo de Garantía y Fomento para la  Agricultura, Ganadería y Avicultura</t>
  </si>
  <si>
    <t>Instituto para la Protección al Ahorro Bancario</t>
  </si>
  <si>
    <t>Lotería Nacional para la Asistencia Pública</t>
  </si>
  <si>
    <t>Nacional Financiera, S.N.C.</t>
  </si>
  <si>
    <t>Sociedad Hipotecaria Federal, S.N.C.</t>
  </si>
  <si>
    <t>Instituto de Seguridad Social para las Fuerzas Armadas Mexicanas</t>
  </si>
  <si>
    <t>Comisión Nacional de Acuacultura y Pesca</t>
  </si>
  <si>
    <t>Productora Nacional de Biológicos Veterinarios</t>
  </si>
  <si>
    <t>Instituto Mexicano del Transporte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</si>
  <si>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</si>
  <si>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</si>
  <si>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</si>
  <si>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</si>
  <si>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</si>
  <si>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</si>
  <si>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</si>
  <si>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 xml:space="preserve"> 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</si>
  <si>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</si>
  <si>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</si>
  <si>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</si>
  <si>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Tampico, S.A. de C.V.</t>
  </si>
  <si>
    <t>Administración Portuaria Integral de Veracruz, S.A. de C.V.</t>
  </si>
  <si>
    <t xml:space="preserve"> Administración Portuaria Integral de Coatzacoalcos, S.A. de C.V.</t>
  </si>
  <si>
    <t>Administración Portuaria Integral de Salina Cruz, S.A. de C.V.</t>
  </si>
  <si>
    <t>Aeropuertos y Servicios Auxiliares</t>
  </si>
  <si>
    <t>Telecomunicaciones de México</t>
  </si>
  <si>
    <t>Aeropuerto Internacional de la Ciudad de México, S.A. de C.V.</t>
  </si>
  <si>
    <t>Comisión Federal de Mejora Regulatoria</t>
  </si>
  <si>
    <t>ProMéxico</t>
  </si>
  <si>
    <t>Centro Nacional de Metrología</t>
  </si>
  <si>
    <t>Exportadora de Sal, S.A. de C.V.</t>
  </si>
  <si>
    <t>Fideicomiso de Fomento Minero</t>
  </si>
  <si>
    <t>Instituto Mexicano de la Propiedad Industrial</t>
  </si>
  <si>
    <t>Servicio Geológico Mexicano</t>
  </si>
  <si>
    <t>Instituto Politécnico Nacional</t>
  </si>
  <si>
    <t>XE-IPN Canal 11</t>
  </si>
  <si>
    <t>Instituto Nacional de Antropología e Historia</t>
  </si>
  <si>
    <t>Instituto Nacional de Bellas Artes y Literatura</t>
  </si>
  <si>
    <t>Consejo Nacional para la Cultura y las Artes</t>
  </si>
  <si>
    <t>Instituto Nacional del Derecho de Autor</t>
  </si>
  <si>
    <t>Fondo de Cultura Económica</t>
  </si>
  <si>
    <t>Universidad Autónoma Metropolitana</t>
  </si>
  <si>
    <t>Universidad Nacional Autónoma de México</t>
  </si>
  <si>
    <t>Centro de Capacitación Cinematográfica, A.C.</t>
  </si>
  <si>
    <t>Centro de Enseñanza Técnica Industrial</t>
  </si>
  <si>
    <t>Centro de Investigación y de Estudios Avanzados del Instituto Politécnico Nacional</t>
  </si>
  <si>
    <t>Colegio de Bachilleres</t>
  </si>
  <si>
    <t>Comisión de Operación y Fomento de Actividades Académicas del Instituto Politécnico Nacional</t>
  </si>
  <si>
    <t>Consejo Nacional de Fomento Educativo</t>
  </si>
  <si>
    <t>Educal, S.A. de C.V.</t>
  </si>
  <si>
    <t>El Colegio de México, A.C.</t>
  </si>
  <si>
    <t>Estudios Churubusco Azteca, S.A.</t>
  </si>
  <si>
    <t>Fideicomiso para la Cineteca Nacional</t>
  </si>
  <si>
    <t>Instituto Mexicano de Cinematografía</t>
  </si>
  <si>
    <t>Instituto Mexicano de la Radio</t>
  </si>
  <si>
    <t>Patronato de Obras e Instalaciones del Instituto Politécnico Nacional</t>
  </si>
  <si>
    <t>Universidad Autónoma Agraria Antonio Narro</t>
  </si>
  <si>
    <t>Televisión Metropolitana, S.A. de C.V.</t>
  </si>
  <si>
    <t>Instituto Nacional de Psiquiatría Ramón de la Fuente Muñiz</t>
  </si>
  <si>
    <t>Centros de Integración Juvenil, A.C.</t>
  </si>
  <si>
    <t>Hospital General de México</t>
  </si>
  <si>
    <t>Hospital Infantil de México Federico Gómez</t>
  </si>
  <si>
    <t>Hospital Regional de Alta Especialidad del  Bajío</t>
  </si>
  <si>
    <t>Hospital Regional de Alta Especialidad de Ciudad Victoria "Bicentenario 2010"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</si>
  <si>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</si>
  <si>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</si>
  <si>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</si>
  <si>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Ciencias Médicas y  Nutrición Salvador Zubirán</t>
  </si>
  <si>
    <t>Instituto Nacional de Neurología y Neurocirugía Manuel Velasco Suárez</t>
  </si>
  <si>
    <t>Instituto Nacional de Pediatría</t>
  </si>
  <si>
    <t xml:space="preserve"> Instituto Nacional de Perinatología Isidro Espinosa de los Reyes</t>
  </si>
  <si>
    <t>Instituto Nacional de Rehabilitación</t>
  </si>
  <si>
    <t>Laboratorios de Biológicos y Reactivos de México, S.A. de C.V.</t>
  </si>
  <si>
    <t>Comisión Nacional Forestal</t>
  </si>
  <si>
    <t>Instituto Mexicano de Tecnología del Agua</t>
  </si>
  <si>
    <t>Instalaciones Inmobiliarias para Industrias, S.A. de C.V.</t>
  </si>
  <si>
    <t>Instituto de Investigaciones Eléctricas</t>
  </si>
  <si>
    <t>Instituto Mexicano del Petróleo</t>
  </si>
  <si>
    <t>Instituto Nacional de Investigaciones Nucleares</t>
  </si>
  <si>
    <t>P.M.I. Comercio Internacional, S.A. de C.V.</t>
  </si>
  <si>
    <t>Compañía Mexicana de Exploraciones, S.A. de C.V.</t>
  </si>
  <si>
    <t>I.I.I. Servicios, S.A. de C.V.</t>
  </si>
  <si>
    <t>Coordinación Nacional del Programa de Desarrollo Humano Oportunidades</t>
  </si>
  <si>
    <t>Fideicomiso Fondo Nacional de Habitaciones Populares</t>
  </si>
  <si>
    <t>Diconsa, S.A. de C.V.</t>
  </si>
  <si>
    <t>Liconsa, S.A. de C.V.</t>
  </si>
  <si>
    <t>Fondo Nacional de Fomento al Turismo</t>
  </si>
  <si>
    <t>Instituto de Administración y Avalúos de Bienes Nacionales</t>
  </si>
  <si>
    <t>Prevención y Readaptación Social</t>
  </si>
  <si>
    <t>CIATEC, A.C. "Centro de Innovación Aplicada en Tecnologías Competitivas"</t>
  </si>
  <si>
    <t>Centro de Investigación en Materiales Avanzados, S.C.</t>
  </si>
  <si>
    <t>Centro de Investigación y Asistencia en Tecnología y Diseño del Estado de Jalisco, A.C.</t>
  </si>
  <si>
    <t>Centro de Investigación y Docencia Económicas, A.C.</t>
  </si>
  <si>
    <t>Centro de Investigaciones Biológicas del Noroeste, S.C.</t>
  </si>
  <si>
    <t>Centro de Investigaciones en Optica, A.C.</t>
  </si>
  <si>
    <t>Centro de Investigación en Química Aplicada</t>
  </si>
  <si>
    <t>CIATEQ, A.C. Centro de Tecnología Avanzada</t>
  </si>
  <si>
    <t>Corporación Mexicana de Investigación en Materiales, S.A. de C.V.</t>
  </si>
  <si>
    <t>Instituto de Ecología, A.C.</t>
  </si>
  <si>
    <t>El Colegio de San Luis, A.C.</t>
  </si>
  <si>
    <t>Instituto Nacional de Astrofísica, Optica y Electrónica</t>
  </si>
  <si>
    <t>Centro de Investigación Científica y de   Educación Superior de Ensenada, Baja   California</t>
  </si>
  <si>
    <t>Centro de Ingeniería y Desarrollo Industrial</t>
  </si>
  <si>
    <t>Instituto Potosino de Investigación Científica Tecnológica, A.C.</t>
  </si>
  <si>
    <t>Comisión Nacional para el Desarrollo de los Pueblos Indígenas</t>
  </si>
  <si>
    <t>GOBIERNOS DE ENTIDADES FEDERATIVAS Y LOS MUNICIPIOS</t>
  </si>
  <si>
    <t>ENTIDADES DE CONTROL DIRECTO</t>
  </si>
  <si>
    <t>2/ Se refiere a gasto directo, BID-BIRF y otros financiamientos externos, y Contraparte Nacional.  Excluye las aportaciones al ISSSTE.  Incluye a los órganos desconcentrados y unidades</t>
  </si>
  <si>
    <t>Servicios a la Navegación en el Espacio Aéreo Mexicano</t>
  </si>
  <si>
    <t>Administración Portuaria Integral de Mazatlán, S.A. de C.V.</t>
  </si>
  <si>
    <t xml:space="preserve"> Comisión Nacional de Cultura Física y Deporte</t>
  </si>
  <si>
    <t xml:space="preserve"> Compañía Operadora del Centro Cultural y Turístico de Tijuana, S.A. de C.V.</t>
  </si>
  <si>
    <t>Fideicomiso de los Sistemas Normalizado de Competencia Laboral y de Certificación de Competencia Laboral</t>
  </si>
  <si>
    <t>E2D</t>
  </si>
  <si>
    <t>JBK</t>
  </si>
  <si>
    <t>Comisión Federal para la Protección contra Riesgos Sanitarios</t>
  </si>
  <si>
    <t>Hospital General "Dr. Manuel Gea  González"</t>
  </si>
  <si>
    <t>90U</t>
  </si>
  <si>
    <t>91K</t>
  </si>
  <si>
    <t>TZZ</t>
  </si>
  <si>
    <t>GYR</t>
  </si>
  <si>
    <t>ejercida en 2013</t>
  </si>
  <si>
    <t>COMISIÓN FEDERAL DE COMPETENCIA ECONÓMICA</t>
  </si>
  <si>
    <t>INSTITUTO NACIONAL PARA LA EVALUACIÓN DE LA EDUCACIÓN</t>
  </si>
  <si>
    <t>INSTITUTO FEDERAL DE TELECOMUNICACIONES</t>
  </si>
  <si>
    <t>L00</t>
  </si>
  <si>
    <t>O00</t>
  </si>
  <si>
    <t>Centro Nacional de Prevención de Desastres</t>
  </si>
  <si>
    <t>Centro de Investigación y Seguridad Nacional</t>
  </si>
  <si>
    <t>Instituto Nacional de Migración</t>
  </si>
  <si>
    <t>Policía Federal  </t>
  </si>
  <si>
    <t>Servicio de Protección Federal  </t>
  </si>
  <si>
    <t>E0K</t>
  </si>
  <si>
    <t>Organismo Promotor de Medios Audiovisuales</t>
  </si>
  <si>
    <t>Comisión Nacional Bancaria y de Valores</t>
  </si>
  <si>
    <t>Comisión Nacional de Seguros y Fianzas</t>
  </si>
  <si>
    <t>AYJ</t>
  </si>
  <si>
    <t>Procuraduría Social de Atención a las Víctimas de Delitos</t>
  </si>
  <si>
    <t>Servicio Nacional de Sanidad, Inocuidad y Calidad Agroalimentaria</t>
  </si>
  <si>
    <t>Colegio Superior Agropecuario del Estado de Guerrero</t>
  </si>
  <si>
    <t>A1I</t>
  </si>
  <si>
    <t>IZC</t>
  </si>
  <si>
    <t>RJL</t>
  </si>
  <si>
    <t>Universidad Autónoma Chapingo</t>
  </si>
  <si>
    <t>Colegio de Postgraduados</t>
  </si>
  <si>
    <t>Instituto Nacional de Pesca</t>
  </si>
  <si>
    <t>Sector central</t>
  </si>
  <si>
    <t>KCZ</t>
  </si>
  <si>
    <t>J3C</t>
  </si>
  <si>
    <t>J3L</t>
  </si>
  <si>
    <t>J4V</t>
  </si>
  <si>
    <t>J9E</t>
  </si>
  <si>
    <t>Administración Portuaria Integral de Puerto Madero, S.A. de C.V.</t>
  </si>
  <si>
    <t>Fideicomiso de Formación y Capacitación para el Personal de la Marina Mercante Nacional</t>
  </si>
  <si>
    <t>Servicio Postal Mexicano</t>
  </si>
  <si>
    <t>Instituto Nacional del Emprendedor</t>
  </si>
  <si>
    <t>MDE</t>
  </si>
  <si>
    <t>Instituto Nacional de la Infraestructura Física Educativa</t>
  </si>
  <si>
    <t>Centro Nacional de Programas Preventivos y Control de Enfermedades</t>
  </si>
  <si>
    <t>T00</t>
  </si>
  <si>
    <t>Centro Nacional de Excelencia Tecnológica en Salud</t>
  </si>
  <si>
    <t>U00</t>
  </si>
  <si>
    <t>Comisión Nacional de Protección Social en Salud</t>
  </si>
  <si>
    <t>NCH</t>
  </si>
  <si>
    <t>Instituto Nacional de Medicina Genómica</t>
  </si>
  <si>
    <t>Desarrollo Agrario, Territorial y Urbano</t>
  </si>
  <si>
    <t>QIQ</t>
  </si>
  <si>
    <t>QCW</t>
  </si>
  <si>
    <t>QEZ</t>
  </si>
  <si>
    <t>Comisión Nacional de Vivienda</t>
  </si>
  <si>
    <t>Procuraduría Agraria</t>
  </si>
  <si>
    <t>Instituto Nacional de Ecología y Cambio Climático</t>
  </si>
  <si>
    <t>RJJ</t>
  </si>
  <si>
    <t>Comisión Nacional de Seguridad Nuclear y Salvaguardias</t>
  </si>
  <si>
    <t>VQZ</t>
  </si>
  <si>
    <t>Consejo Nacional de Evaluación de la Política de Desarrollo Social</t>
  </si>
  <si>
    <t>90A</t>
  </si>
  <si>
    <t>90K</t>
  </si>
  <si>
    <t>90Q</t>
  </si>
  <si>
    <t>90W</t>
  </si>
  <si>
    <t>91C</t>
  </si>
  <si>
    <t>91E</t>
  </si>
  <si>
    <t>91I</t>
  </si>
  <si>
    <t>91S</t>
  </si>
  <si>
    <t>9ZY</t>
  </si>
  <si>
    <t>Centro de Investigación en Geografía y Geomática, "Ing. Jorge L. Tamayo", A.C.</t>
  </si>
  <si>
    <t>Centro de Investigación y Desarrollo Tecnológico en Electroquímica, S.C.</t>
  </si>
  <si>
    <t>Centro de Investigación Científica de Yucatán, A.C.</t>
  </si>
  <si>
    <t>Centro de Investigaciones y Estudios Superiores en Antropología Social</t>
  </si>
  <si>
    <t>El Colegio de la Frontera Norte, A.C.</t>
  </si>
  <si>
    <t>El Colegio de la Frontera Sur</t>
  </si>
  <si>
    <t>El Colegio de Michoacán, A.C.</t>
  </si>
  <si>
    <t>Instituto de Investigaciones "Dr. José María Luis Mora"</t>
  </si>
  <si>
    <t>Centro de Investigación en Alimentación y Desarrollo, A.C.</t>
  </si>
  <si>
    <t>TOQ</t>
  </si>
  <si>
    <t>JAG</t>
  </si>
  <si>
    <t>Instituto Nacional de Investigaciones Forestales, Agrícolas y Pecuarias</t>
  </si>
  <si>
    <t>NAW</t>
  </si>
  <si>
    <t>Hospital Juárez de México</t>
  </si>
  <si>
    <t>NBR</t>
  </si>
  <si>
    <t>Hospital Regional de Alta Especialidad de Oaxaca</t>
  </si>
  <si>
    <t>TXX</t>
  </si>
  <si>
    <t>91M</t>
  </si>
  <si>
    <t>Fondo de Información y Documentación para la Industria</t>
  </si>
  <si>
    <t xml:space="preserve">      responsables del Gobierno Federal.</t>
  </si>
  <si>
    <t xml:space="preserve">Fuente: Secretaría de Hacienda y Crédito Público. Unidad de Contabilidad Gubernamental.   </t>
  </si>
  <si>
    <t xml:space="preserve">      agrupan las entidades paraestatales denominadas Comisión Nacional de Vivienda, Comisión para la Regulación de la Tenencia de la Tierra y el Fideicomiso Fondo Nacional de Habita- </t>
  </si>
  <si>
    <t xml:space="preserve">      ciones Populares, al Sector Coordinado por la Secretaría de Desarrollo Agrario, Territorial y Urbano, publicado en el Diario Oficial de la Federación el 11 de febrero de 2013; así como </t>
  </si>
  <si>
    <t>Servicio de Administración y Enajenación de
 Bienes</t>
  </si>
  <si>
    <t>Ferrocarril del Istmo de Tehuantepec, 
S.A. de C.V.</t>
  </si>
  <si>
    <t>Instituto Nacional de la Economía Social</t>
  </si>
  <si>
    <t>Colegio Nacional de Educación Profesional 
Técnica</t>
  </si>
  <si>
    <t>Impresora y Encuadernadora Progreso,  
S.A. de C.V.</t>
  </si>
  <si>
    <t>Instituto Nacional para la Educación de los  Adultos</t>
  </si>
  <si>
    <t>Instalaciones Inmobiliarias para Industrias, 
S.A. de C.V. (Consolidado)</t>
  </si>
  <si>
    <t>3/ Para efectos de presentación, para el ejercicio 2013 se considean diversas reclasificaciones, lo anterior de acuerdo con lo dispuesto en el Decreto por el que se reforman, adicionan</t>
  </si>
  <si>
    <t xml:space="preserve">      y derogan diversas disposiciones de la Ley Orgánica de la Administración Pública Federal publicado en el Diario Oficial de la Federación el 2 de enero de 2013: Acuerdo por el que se </t>
  </si>
  <si>
    <t xml:space="preserve">      el Acuerdo por el que se agrupan las entidades paraestatales denominadas Instituto Mexicano de la Juventud y Consejo Nacional para el Desarrollo y la Inclusión de las Personas con </t>
  </si>
  <si>
    <t xml:space="preserve">      Discapacidad al Sector Coordinado por la Secretaría de Desarrollo Social, publicado en el Diario Oficial de la Federación el 29 de marzo de 2013. </t>
  </si>
  <si>
    <t>Consejo de Promoción Turística de México, 
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</si>
</sst>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#,##0.0,"/>
    <numFmt numFmtId="166" formatCode="###,###,##0.0,"/>
    <numFmt numFmtId="167" formatCode="#,##0.0_ ;[Red]\-#,##0.0\ "/>
    <numFmt numFmtId="168" formatCode="_-* #,##0.0_-;\-* #,##0.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Soberana Sans Light"/>
      <family val="3"/>
    </font>
    <font>
      <sz val="6"/>
      <color theme="1"/>
      <name val="Soberana Sans Light"/>
      <family val="3"/>
    </font>
    <font>
      <i/>
      <sz val="6"/>
      <color theme="1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color theme="1"/>
      <name val="Soberana Sans Light"/>
      <family val="3"/>
    </font>
    <font>
      <sz val="5"/>
      <color theme="1"/>
      <name val="Soberana Sans Light"/>
      <family val="3"/>
    </font>
    <font>
      <i/>
      <sz val="5"/>
      <color theme="1"/>
      <name val="Soberana Sans Light"/>
      <family val="3"/>
    </font>
    <font>
      <b/>
      <sz val="5"/>
      <color theme="1"/>
      <name val="Soberana Sans Light"/>
      <family val="3"/>
    </font>
    <font>
      <b/>
      <sz val="6"/>
      <color theme="1"/>
      <name val="Soberana Sans Light"/>
      <family val="3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166" fontId="2" fillId="0" borderId="0" xfId="0" applyNumberFormat="1" applyFont="1"/>
    <xf numFmtId="165" fontId="3" fillId="0" borderId="0" xfId="0" applyNumberFormat="1" applyFont="1" applyBorder="1"/>
    <xf numFmtId="165" fontId="3" fillId="0" borderId="0" xfId="0" applyNumberFormat="1" applyFont="1" applyFill="1"/>
    <xf numFmtId="165" fontId="3" fillId="0" borderId="0" xfId="0" applyNumberFormat="1" applyFont="1"/>
    <xf numFmtId="165" fontId="3" fillId="0" borderId="0" xfId="0" applyNumberFormat="1" applyFont="1" applyFill="1" applyBorder="1"/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165" fontId="3" fillId="0" borderId="2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vertical="top"/>
    </xf>
    <xf numFmtId="165" fontId="3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165" fontId="3" fillId="0" borderId="4" xfId="0" applyNumberFormat="1" applyFont="1" applyBorder="1" applyAlignment="1">
      <alignment vertical="top"/>
    </xf>
    <xf numFmtId="165" fontId="3" fillId="0" borderId="5" xfId="0" applyNumberFormat="1" applyFont="1" applyBorder="1" applyAlignment="1">
      <alignment vertical="top"/>
    </xf>
    <xf numFmtId="168" fontId="3" fillId="0" borderId="0" xfId="1" applyNumberFormat="1" applyFont="1" applyAlignment="1">
      <alignment vertical="top"/>
    </xf>
    <xf numFmtId="166" fontId="5" fillId="0" borderId="0" xfId="0" applyNumberFormat="1" applyFont="1" applyFill="1"/>
    <xf numFmtId="166" fontId="6" fillId="0" borderId="0" xfId="0" applyNumberFormat="1" applyFont="1"/>
    <xf numFmtId="167" fontId="8" fillId="0" borderId="3" xfId="0" applyNumberFormat="1" applyFont="1" applyBorder="1" applyAlignment="1"/>
    <xf numFmtId="167" fontId="9" fillId="0" borderId="3" xfId="0" applyNumberFormat="1" applyFont="1" applyBorder="1" applyAlignment="1"/>
    <xf numFmtId="165" fontId="7" fillId="0" borderId="0" xfId="0" applyNumberFormat="1" applyFont="1"/>
    <xf numFmtId="167" fontId="8" fillId="0" borderId="12" xfId="0" applyNumberFormat="1" applyFont="1" applyBorder="1" applyAlignment="1"/>
    <xf numFmtId="167" fontId="9" fillId="0" borderId="12" xfId="0" applyNumberFormat="1" applyFont="1" applyBorder="1" applyAlignment="1"/>
    <xf numFmtId="165" fontId="3" fillId="0" borderId="13" xfId="0" applyNumberFormat="1" applyFont="1" applyBorder="1" applyAlignment="1">
      <alignment vertical="top"/>
    </xf>
    <xf numFmtId="165" fontId="3" fillId="2" borderId="4" xfId="0" applyNumberFormat="1" applyFont="1" applyFill="1" applyBorder="1" applyAlignment="1">
      <alignment vertical="top"/>
    </xf>
    <xf numFmtId="165" fontId="3" fillId="2" borderId="5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justify"/>
    </xf>
    <xf numFmtId="165" fontId="8" fillId="2" borderId="0" xfId="0" applyNumberFormat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5" fontId="8" fillId="0" borderId="0" xfId="0" applyNumberFormat="1" applyFont="1" applyBorder="1" applyAlignment="1">
      <alignment vertical="top"/>
    </xf>
    <xf numFmtId="165" fontId="8" fillId="0" borderId="5" xfId="0" applyNumberFormat="1" applyFont="1" applyBorder="1" applyAlignment="1">
      <alignment vertical="top"/>
    </xf>
    <xf numFmtId="165" fontId="8" fillId="0" borderId="0" xfId="0" applyNumberFormat="1" applyFont="1" applyAlignment="1">
      <alignment vertical="top"/>
    </xf>
    <xf numFmtId="165" fontId="8" fillId="0" borderId="0" xfId="0" applyNumberFormat="1" applyFont="1" applyFill="1" applyAlignment="1">
      <alignment vertical="top"/>
    </xf>
    <xf numFmtId="165" fontId="8" fillId="2" borderId="0" xfId="0" applyNumberFormat="1" applyFont="1" applyFill="1" applyBorder="1" applyAlignment="1">
      <alignment vertical="top"/>
    </xf>
    <xf numFmtId="165" fontId="9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165" fontId="3" fillId="0" borderId="0" xfId="0" applyNumberFormat="1" applyFont="1" applyFill="1" applyAlignment="1">
      <alignment horizontal="left" vertical="justify" wrapText="1"/>
    </xf>
    <xf numFmtId="165" fontId="3" fillId="0" borderId="0" xfId="0" applyNumberFormat="1" applyFont="1" applyAlignment="1">
      <alignment horizontal="left" vertical="justify" wrapText="1"/>
    </xf>
    <xf numFmtId="165" fontId="3" fillId="0" borderId="0" xfId="0" applyNumberFormat="1" applyFont="1" applyBorder="1" applyAlignment="1">
      <alignment horizontal="left" vertical="justify" wrapText="1"/>
    </xf>
    <xf numFmtId="165" fontId="3" fillId="0" borderId="5" xfId="0" applyNumberFormat="1" applyFont="1" applyBorder="1" applyAlignment="1">
      <alignment horizontal="left" vertical="justify" wrapText="1"/>
    </xf>
    <xf numFmtId="165" fontId="3" fillId="0" borderId="0" xfId="0" applyNumberFormat="1" applyFont="1" applyAlignment="1">
      <alignment horizontal="left" vertical="justify"/>
    </xf>
    <xf numFmtId="165" fontId="10" fillId="2" borderId="0" xfId="0" applyNumberFormat="1" applyFont="1" applyFill="1" applyBorder="1" applyAlignment="1">
      <alignment vertical="top"/>
    </xf>
    <xf numFmtId="167" fontId="10" fillId="0" borderId="3" xfId="0" applyNumberFormat="1" applyFont="1" applyBorder="1" applyAlignment="1"/>
    <xf numFmtId="167" fontId="10" fillId="0" borderId="12" xfId="0" applyNumberFormat="1" applyFont="1" applyBorder="1" applyAlignment="1"/>
    <xf numFmtId="165" fontId="11" fillId="0" borderId="0" xfId="0" applyNumberFormat="1" applyFont="1" applyAlignment="1">
      <alignment vertical="top"/>
    </xf>
    <xf numFmtId="164" fontId="11" fillId="0" borderId="0" xfId="0" applyNumberFormat="1" applyFont="1" applyAlignment="1">
      <alignment vertical="top"/>
    </xf>
    <xf numFmtId="0" fontId="10" fillId="2" borderId="0" xfId="0" applyFont="1" applyFill="1" applyBorder="1" applyAlignment="1">
      <alignment vertical="top"/>
    </xf>
    <xf numFmtId="167" fontId="11" fillId="0" borderId="0" xfId="0" applyNumberFormat="1" applyFont="1" applyBorder="1" applyAlignment="1"/>
    <xf numFmtId="167" fontId="11" fillId="0" borderId="3" xfId="0" applyNumberFormat="1" applyFont="1" applyBorder="1" applyAlignment="1"/>
    <xf numFmtId="165" fontId="8" fillId="2" borderId="5" xfId="0" applyNumberFormat="1" applyFont="1" applyFill="1" applyBorder="1" applyAlignment="1">
      <alignment vertical="top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/>
    <xf numFmtId="165" fontId="3" fillId="2" borderId="5" xfId="0" applyNumberFormat="1" applyFont="1" applyFill="1" applyBorder="1"/>
    <xf numFmtId="165" fontId="3" fillId="2" borderId="6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/>
    <xf numFmtId="165" fontId="3" fillId="2" borderId="1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top"/>
    </xf>
    <xf numFmtId="165" fontId="3" fillId="2" borderId="6" xfId="0" applyNumberFormat="1" applyFont="1" applyFill="1" applyBorder="1" applyAlignment="1">
      <alignment horizontal="left" vertical="justify" wrapText="1"/>
    </xf>
    <xf numFmtId="165" fontId="10" fillId="2" borderId="2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justify"/>
    </xf>
    <xf numFmtId="165" fontId="10" fillId="2" borderId="3" xfId="0" applyNumberFormat="1" applyFont="1" applyFill="1" applyBorder="1" applyAlignment="1">
      <alignment horizontal="left" vertical="justify"/>
    </xf>
    <xf numFmtId="165" fontId="8" fillId="2" borderId="2" xfId="0" applyNumberFormat="1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vertical="justify"/>
    </xf>
    <xf numFmtId="165" fontId="8" fillId="2" borderId="3" xfId="0" applyNumberFormat="1" applyFont="1" applyFill="1" applyBorder="1" applyAlignment="1">
      <alignment horizontal="left" vertical="justify"/>
    </xf>
    <xf numFmtId="165" fontId="9" fillId="2" borderId="2" xfId="0" applyNumberFormat="1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horizontal="left" vertical="justify"/>
    </xf>
    <xf numFmtId="0" fontId="10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justify"/>
    </xf>
    <xf numFmtId="165" fontId="8" fillId="2" borderId="3" xfId="0" quotePrefix="1" applyNumberFormat="1" applyFont="1" applyFill="1" applyBorder="1" applyAlignment="1">
      <alignment horizontal="left" vertical="justify"/>
    </xf>
    <xf numFmtId="0" fontId="8" fillId="2" borderId="3" xfId="0" applyFont="1" applyFill="1" applyBorder="1" applyAlignment="1">
      <alignment horizontal="left" vertical="justify"/>
    </xf>
    <xf numFmtId="0" fontId="8" fillId="2" borderId="0" xfId="0" quotePrefix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165" fontId="10" fillId="2" borderId="7" xfId="0" applyNumberFormat="1" applyFont="1" applyFill="1" applyBorder="1" applyAlignment="1">
      <alignment vertical="center"/>
    </xf>
    <xf numFmtId="165" fontId="10" fillId="2" borderId="8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5" fontId="8" fillId="3" borderId="0" xfId="0" applyNumberFormat="1" applyFont="1" applyFill="1" applyBorder="1" applyAlignment="1">
      <alignment vertical="center"/>
    </xf>
    <xf numFmtId="165" fontId="8" fillId="3" borderId="0" xfId="0" applyNumberFormat="1" applyFont="1" applyFill="1" applyBorder="1" applyAlignment="1">
      <alignment vertical="top"/>
    </xf>
    <xf numFmtId="165" fontId="8" fillId="3" borderId="0" xfId="0" applyNumberFormat="1" applyFont="1" applyFill="1" applyBorder="1" applyAlignment="1">
      <alignment vertical="justify"/>
    </xf>
    <xf numFmtId="165" fontId="8" fillId="3" borderId="3" xfId="0" applyNumberFormat="1" applyFont="1" applyFill="1" applyBorder="1" applyAlignment="1">
      <alignment horizontal="left" vertical="justify"/>
    </xf>
    <xf numFmtId="165" fontId="9" fillId="3" borderId="0" xfId="0" applyNumberFormat="1" applyFont="1" applyFill="1" applyBorder="1" applyAlignment="1">
      <alignment vertical="center"/>
    </xf>
    <xf numFmtId="165" fontId="9" fillId="3" borderId="0" xfId="0" applyNumberFormat="1" applyFont="1" applyFill="1" applyBorder="1" applyAlignment="1">
      <alignment vertical="top"/>
    </xf>
    <xf numFmtId="165" fontId="9" fillId="3" borderId="3" xfId="0" applyNumberFormat="1" applyFont="1" applyFill="1" applyBorder="1" applyAlignment="1">
      <alignment horizontal="left" vertical="justify"/>
    </xf>
    <xf numFmtId="165" fontId="8" fillId="3" borderId="3" xfId="0" quotePrefix="1" applyNumberFormat="1" applyFont="1" applyFill="1" applyBorder="1" applyAlignment="1">
      <alignment horizontal="left" vertical="justify"/>
    </xf>
    <xf numFmtId="165" fontId="7" fillId="0" borderId="0" xfId="0" applyNumberFormat="1" applyFont="1" applyAlignment="1"/>
    <xf numFmtId="0" fontId="0" fillId="0" borderId="0" xfId="0" applyAlignment="1"/>
    <xf numFmtId="165" fontId="10" fillId="3" borderId="0" xfId="0" applyNumberFormat="1" applyFont="1" applyFill="1" applyBorder="1" applyAlignment="1">
      <alignment vertical="center"/>
    </xf>
    <xf numFmtId="165" fontId="8" fillId="2" borderId="4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165" fontId="8" fillId="3" borderId="5" xfId="0" applyNumberFormat="1" applyFont="1" applyFill="1" applyBorder="1" applyAlignment="1">
      <alignment vertical="center"/>
    </xf>
    <xf numFmtId="165" fontId="8" fillId="3" borderId="5" xfId="0" applyNumberFormat="1" applyFont="1" applyFill="1" applyBorder="1" applyAlignment="1">
      <alignment vertical="top"/>
    </xf>
    <xf numFmtId="165" fontId="8" fillId="3" borderId="5" xfId="0" applyNumberFormat="1" applyFont="1" applyFill="1" applyBorder="1" applyAlignment="1">
      <alignment vertical="justify"/>
    </xf>
    <xf numFmtId="165" fontId="8" fillId="3" borderId="6" xfId="0" quotePrefix="1" applyNumberFormat="1" applyFont="1" applyFill="1" applyBorder="1" applyAlignment="1">
      <alignment horizontal="left" vertical="justify"/>
    </xf>
    <xf numFmtId="167" fontId="8" fillId="0" borderId="6" xfId="0" applyNumberFormat="1" applyFont="1" applyBorder="1" applyAlignment="1"/>
    <xf numFmtId="167" fontId="8" fillId="0" borderId="13" xfId="0" applyNumberFormat="1" applyFont="1" applyBorder="1" applyAlignment="1"/>
    <xf numFmtId="165" fontId="9" fillId="2" borderId="4" xfId="0" applyNumberFormat="1" applyFont="1" applyFill="1" applyBorder="1" applyAlignment="1">
      <alignment vertical="center"/>
    </xf>
    <xf numFmtId="165" fontId="9" fillId="2" borderId="5" xfId="0" applyNumberFormat="1" applyFont="1" applyFill="1" applyBorder="1" applyAlignment="1">
      <alignment vertical="center"/>
    </xf>
    <xf numFmtId="165" fontId="9" fillId="3" borderId="5" xfId="0" applyNumberFormat="1" applyFont="1" applyFill="1" applyBorder="1" applyAlignment="1">
      <alignment vertical="center"/>
    </xf>
    <xf numFmtId="165" fontId="9" fillId="3" borderId="5" xfId="0" applyNumberFormat="1" applyFont="1" applyFill="1" applyBorder="1" applyAlignment="1">
      <alignment vertical="top"/>
    </xf>
    <xf numFmtId="165" fontId="9" fillId="3" borderId="6" xfId="0" applyNumberFormat="1" applyFont="1" applyFill="1" applyBorder="1" applyAlignment="1">
      <alignment horizontal="left" vertical="justify"/>
    </xf>
    <xf numFmtId="167" fontId="9" fillId="0" borderId="6" xfId="0" applyNumberFormat="1" applyFont="1" applyBorder="1" applyAlignment="1"/>
    <xf numFmtId="167" fontId="9" fillId="0" borderId="13" xfId="0" applyNumberFormat="1" applyFont="1" applyBorder="1" applyAlignment="1"/>
    <xf numFmtId="165" fontId="8" fillId="2" borderId="5" xfId="0" applyNumberFormat="1" applyFont="1" applyFill="1" applyBorder="1" applyAlignment="1">
      <alignment vertical="justify"/>
    </xf>
    <xf numFmtId="165" fontId="8" fillId="2" borderId="6" xfId="0" applyNumberFormat="1" applyFont="1" applyFill="1" applyBorder="1" applyAlignment="1">
      <alignment horizontal="left" vertical="justify"/>
    </xf>
    <xf numFmtId="165" fontId="8" fillId="3" borderId="6" xfId="0" applyNumberFormat="1" applyFont="1" applyFill="1" applyBorder="1" applyAlignment="1">
      <alignment horizontal="left" vertical="justify"/>
    </xf>
    <xf numFmtId="165" fontId="8" fillId="2" borderId="6" xfId="0" quotePrefix="1" applyNumberFormat="1" applyFont="1" applyFill="1" applyBorder="1" applyAlignment="1">
      <alignment horizontal="left" vertical="justify"/>
    </xf>
    <xf numFmtId="165" fontId="8" fillId="3" borderId="3" xfId="0" applyNumberFormat="1" applyFont="1" applyFill="1" applyBorder="1" applyAlignment="1">
      <alignment horizontal="left" vertical="justify" wrapText="1"/>
    </xf>
    <xf numFmtId="165" fontId="8" fillId="3" borderId="0" xfId="0" quotePrefix="1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left" vertical="center"/>
    </xf>
    <xf numFmtId="165" fontId="8" fillId="3" borderId="3" xfId="0" quotePrefix="1" applyNumberFormat="1" applyFont="1" applyFill="1" applyBorder="1" applyAlignment="1">
      <alignment horizontal="left" vertical="justify" wrapText="1"/>
    </xf>
    <xf numFmtId="165" fontId="8" fillId="2" borderId="3" xfId="0" quotePrefix="1" applyNumberFormat="1" applyFont="1" applyFill="1" applyBorder="1" applyAlignment="1">
      <alignment horizontal="left" vertical="justify" wrapText="1"/>
    </xf>
    <xf numFmtId="165" fontId="3" fillId="2" borderId="5" xfId="0" applyNumberFormat="1" applyFont="1" applyFill="1" applyBorder="1" applyAlignment="1">
      <alignment vertical="justify"/>
    </xf>
    <xf numFmtId="0" fontId="3" fillId="2" borderId="5" xfId="0" applyFont="1" applyFill="1" applyBorder="1" applyAlignment="1">
      <alignment vertical="justify"/>
    </xf>
    <xf numFmtId="0" fontId="3" fillId="2" borderId="6" xfId="0" applyFont="1" applyFill="1" applyBorder="1" applyAlignment="1">
      <alignment vertical="justify"/>
    </xf>
    <xf numFmtId="165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/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vertical="justify"/>
    </xf>
    <xf numFmtId="0" fontId="0" fillId="0" borderId="0" xfId="0" applyAlignment="1">
      <alignment vertical="justify"/>
    </xf>
    <xf numFmtId="0" fontId="0" fillId="0" borderId="3" xfId="0" applyBorder="1" applyAlignment="1">
      <alignment vertical="justify"/>
    </xf>
    <xf numFmtId="0" fontId="12" fillId="0" borderId="0" xfId="0" applyFont="1" applyAlignment="1">
      <alignment vertical="justify"/>
    </xf>
    <xf numFmtId="0" fontId="12" fillId="0" borderId="3" xfId="0" applyFont="1" applyBorder="1" applyAlignment="1">
      <alignment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0C0C0"/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193485</xdr:colOff>
      <xdr:row>5</xdr:row>
      <xdr:rowOff>292548</xdr:rowOff>
    </xdr:from>
    <xdr:to>
      <xdr:col>10</xdr:col>
      <xdr:colOff>360590</xdr:colOff>
      <xdr:row>6</xdr:row>
      <xdr:rowOff>13601</xdr:rowOff>
    </xdr:to>
    <xdr:sp macro="" textlink="">
      <xdr:nvSpPr>
        <xdr:cNvPr id="3" name="Text Box 24"/>
        <xdr:cNvSpPr txBox="1">
          <a:spLocks noChangeArrowheads="1"/>
        </xdr:cNvSpPr>
      </xdr:nvSpPr>
      <xdr:spPr bwMode="auto">
        <a:xfrm>
          <a:off x="3091806" y="966102"/>
          <a:ext cx="167105" cy="149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7</xdr:col>
      <xdr:colOff>372501</xdr:colOff>
      <xdr:row>0</xdr:row>
      <xdr:rowOff>39967</xdr:rowOff>
    </xdr:from>
    <xdr:to>
      <xdr:col>7</xdr:col>
      <xdr:colOff>578436</xdr:colOff>
      <xdr:row>1</xdr:row>
      <xdr:rowOff>108003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795173" y="39967"/>
          <a:ext cx="20593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5</xdr:col>
      <xdr:colOff>33466</xdr:colOff>
      <xdr:row>6</xdr:row>
      <xdr:rowOff>15005</xdr:rowOff>
    </xdr:from>
    <xdr:to>
      <xdr:col>5</xdr:col>
      <xdr:colOff>174513</xdr:colOff>
      <xdr:row>7</xdr:row>
      <xdr:rowOff>115828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218013" y="1122286"/>
          <a:ext cx="141047" cy="1305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4"/>
  <sheetViews>
    <sheetView showGridLines="0" showZeros="0" tabSelected="1" zoomScale="190" zoomScaleNormal="190" workbookViewId="0">
      <selection activeCell="Q13" sqref="Q13"/>
    </sheetView>
  </sheetViews>
  <sheetFormatPr baseColWidth="10" defaultRowHeight="8.25" x14ac:dyDescent="0.15"/>
  <cols>
    <col min="1" max="1" width="0.42578125" style="4" customWidth="1"/>
    <col min="2" max="2" width="0.42578125" style="2" customWidth="1"/>
    <col min="3" max="4" width="0.42578125" style="4" customWidth="1"/>
    <col min="5" max="5" width="1" style="4" customWidth="1"/>
    <col min="6" max="6" width="2.85546875" style="31" customWidth="1"/>
    <col min="7" max="7" width="0.7109375" style="4" customWidth="1"/>
    <col min="8" max="8" width="21.5703125" style="37" customWidth="1"/>
    <col min="9" max="9" width="7.7109375" style="4" customWidth="1"/>
    <col min="10" max="11" width="7.85546875" style="4" customWidth="1"/>
    <col min="12" max="12" width="7.28515625" style="4" customWidth="1"/>
    <col min="13" max="13" width="7.85546875" style="4" customWidth="1"/>
    <col min="14" max="14" width="8" style="4" customWidth="1"/>
    <col min="15" max="15" width="8.5703125" style="4" customWidth="1"/>
    <col min="16" max="16" width="12" style="4" bestFit="1" customWidth="1"/>
    <col min="17" max="17" width="17.140625" style="4" bestFit="1" customWidth="1"/>
    <col min="18" max="16384" width="11.42578125" style="4"/>
  </cols>
  <sheetData>
    <row r="1" spans="1:23" ht="11.25" x14ac:dyDescent="0.2">
      <c r="A1" s="16" t="s">
        <v>157</v>
      </c>
      <c r="C1" s="3"/>
      <c r="D1" s="3"/>
      <c r="E1" s="3"/>
      <c r="F1" s="32"/>
      <c r="G1" s="3"/>
      <c r="H1" s="36"/>
      <c r="I1" s="3"/>
      <c r="J1" s="3"/>
      <c r="K1" s="3"/>
      <c r="L1" s="3"/>
    </row>
    <row r="2" spans="1:23" ht="11.25" x14ac:dyDescent="0.2">
      <c r="A2" s="16" t="s">
        <v>335</v>
      </c>
      <c r="C2" s="3"/>
      <c r="D2" s="3"/>
      <c r="E2" s="3"/>
      <c r="F2" s="32"/>
      <c r="G2" s="3"/>
      <c r="H2" s="36"/>
      <c r="I2" s="3"/>
      <c r="J2" s="3"/>
      <c r="K2" s="3"/>
      <c r="L2" s="3"/>
    </row>
    <row r="3" spans="1:23" ht="9" x14ac:dyDescent="0.15">
      <c r="A3" s="15" t="s">
        <v>137</v>
      </c>
      <c r="B3" s="5"/>
      <c r="C3" s="3"/>
      <c r="D3" s="3"/>
      <c r="E3" s="3"/>
      <c r="F3" s="32"/>
      <c r="G3" s="3"/>
      <c r="H3" s="36"/>
      <c r="O3" s="6" t="s">
        <v>147</v>
      </c>
    </row>
    <row r="4" spans="1:23" ht="2.25" customHeight="1" x14ac:dyDescent="0.15">
      <c r="A4" s="1"/>
    </row>
    <row r="5" spans="1:23" ht="19.5" customHeight="1" x14ac:dyDescent="0.15">
      <c r="A5" s="114" t="s">
        <v>148</v>
      </c>
      <c r="B5" s="115"/>
      <c r="C5" s="115"/>
      <c r="D5" s="115"/>
      <c r="E5" s="115"/>
      <c r="F5" s="115"/>
      <c r="G5" s="115"/>
      <c r="H5" s="116"/>
      <c r="I5" s="120" t="s">
        <v>144</v>
      </c>
      <c r="J5" s="122" t="s">
        <v>158</v>
      </c>
      <c r="K5" s="123"/>
      <c r="L5" s="123"/>
      <c r="M5" s="123"/>
      <c r="N5" s="123"/>
      <c r="O5" s="25" t="s">
        <v>151</v>
      </c>
    </row>
    <row r="6" spans="1:23" ht="33.75" customHeight="1" x14ac:dyDescent="0.15">
      <c r="A6" s="117"/>
      <c r="B6" s="118"/>
      <c r="C6" s="118"/>
      <c r="D6" s="118"/>
      <c r="E6" s="118"/>
      <c r="F6" s="118"/>
      <c r="G6" s="118"/>
      <c r="H6" s="119"/>
      <c r="I6" s="121"/>
      <c r="J6" s="50" t="s">
        <v>146</v>
      </c>
      <c r="K6" s="50" t="s">
        <v>145</v>
      </c>
      <c r="L6" s="50" t="s">
        <v>152</v>
      </c>
      <c r="M6" s="50" t="s">
        <v>149</v>
      </c>
      <c r="N6" s="50" t="s">
        <v>153</v>
      </c>
      <c r="O6" s="50" t="s">
        <v>154</v>
      </c>
      <c r="P6" s="7"/>
    </row>
    <row r="7" spans="1:23" ht="2.25" customHeight="1" x14ac:dyDescent="0.15">
      <c r="A7" s="51"/>
      <c r="B7" s="52"/>
      <c r="C7" s="52"/>
      <c r="D7" s="52"/>
      <c r="E7" s="52"/>
      <c r="F7" s="49"/>
      <c r="G7" s="52"/>
      <c r="H7" s="57"/>
      <c r="I7" s="53"/>
      <c r="J7" s="54"/>
      <c r="K7" s="55"/>
      <c r="L7" s="55"/>
      <c r="M7" s="55"/>
      <c r="N7" s="55"/>
      <c r="O7" s="55"/>
    </row>
    <row r="8" spans="1:23" s="44" customFormat="1" ht="9.75" customHeight="1" x14ac:dyDescent="0.15">
      <c r="A8" s="73" t="s">
        <v>136</v>
      </c>
      <c r="B8" s="74"/>
      <c r="C8" s="74"/>
      <c r="D8" s="74"/>
      <c r="E8" s="59"/>
      <c r="F8" s="41"/>
      <c r="G8" s="60"/>
      <c r="H8" s="61"/>
      <c r="I8" s="42">
        <f>+I9+I18+I20+I28+I22+I24+I26</f>
        <v>749205279.83955991</v>
      </c>
      <c r="J8" s="42">
        <f t="shared" ref="J8:O8" si="0">+J9+J18+J20+J28+J22+J24+J26</f>
        <v>740998594.34461999</v>
      </c>
      <c r="K8" s="42">
        <f t="shared" si="0"/>
        <v>151550801.68850997</v>
      </c>
      <c r="L8" s="42">
        <f t="shared" si="0"/>
        <v>23395109.940350004</v>
      </c>
      <c r="M8" s="42">
        <f t="shared" si="0"/>
        <v>200744496.34176004</v>
      </c>
      <c r="N8" s="42">
        <f t="shared" si="0"/>
        <v>365308186.37400001</v>
      </c>
      <c r="O8" s="42">
        <f t="shared" si="0"/>
        <v>8206685.4949399997</v>
      </c>
      <c r="Q8" s="45"/>
      <c r="R8" s="45"/>
      <c r="S8" s="45"/>
      <c r="T8" s="45"/>
      <c r="U8" s="45"/>
      <c r="V8" s="45"/>
      <c r="W8" s="45"/>
    </row>
    <row r="9" spans="1:23" s="44" customFormat="1" ht="9.75" customHeight="1" x14ac:dyDescent="0.15">
      <c r="A9" s="58"/>
      <c r="B9" s="59" t="s">
        <v>141</v>
      </c>
      <c r="C9" s="59"/>
      <c r="D9" s="59"/>
      <c r="E9" s="59"/>
      <c r="F9" s="41"/>
      <c r="G9" s="60"/>
      <c r="H9" s="61"/>
      <c r="I9" s="42">
        <f t="shared" ref="I9:O9" si="1">+I10+I12+I14+I16</f>
        <v>3031964.5074199997</v>
      </c>
      <c r="J9" s="43">
        <f t="shared" si="1"/>
        <v>3031964.5074199997</v>
      </c>
      <c r="K9" s="43">
        <f t="shared" si="1"/>
        <v>3031964.5074199997</v>
      </c>
      <c r="L9" s="43">
        <f t="shared" si="1"/>
        <v>0</v>
      </c>
      <c r="M9" s="43">
        <f t="shared" si="1"/>
        <v>0</v>
      </c>
      <c r="N9" s="43">
        <f t="shared" si="1"/>
        <v>0</v>
      </c>
      <c r="O9" s="43">
        <f t="shared" si="1"/>
        <v>0</v>
      </c>
    </row>
    <row r="10" spans="1:23" s="10" customFormat="1" ht="9.75" customHeight="1" x14ac:dyDescent="0.15">
      <c r="A10" s="62"/>
      <c r="B10" s="26"/>
      <c r="C10" s="59" t="s">
        <v>135</v>
      </c>
      <c r="D10" s="26"/>
      <c r="E10" s="26"/>
      <c r="F10" s="33"/>
      <c r="G10" s="63"/>
      <c r="H10" s="64"/>
      <c r="I10" s="42">
        <f t="shared" ref="I10:O10" si="2">+I11</f>
        <v>554619.22793000005</v>
      </c>
      <c r="J10" s="43">
        <f t="shared" si="2"/>
        <v>554619.22793000005</v>
      </c>
      <c r="K10" s="43">
        <f t="shared" si="2"/>
        <v>554619.22793000005</v>
      </c>
      <c r="L10" s="20">
        <f t="shared" si="2"/>
        <v>0</v>
      </c>
      <c r="M10" s="20">
        <f t="shared" si="2"/>
        <v>0</v>
      </c>
      <c r="N10" s="20">
        <f t="shared" si="2"/>
        <v>0</v>
      </c>
      <c r="O10" s="20">
        <f t="shared" si="2"/>
        <v>0</v>
      </c>
      <c r="P10" s="44"/>
    </row>
    <row r="11" spans="1:23" s="11" customFormat="1" ht="9.75" customHeight="1" x14ac:dyDescent="0.15">
      <c r="A11" s="65"/>
      <c r="B11" s="27"/>
      <c r="C11" s="27"/>
      <c r="D11" s="27" t="s">
        <v>4</v>
      </c>
      <c r="E11" s="27"/>
      <c r="F11" s="34"/>
      <c r="G11" s="63"/>
      <c r="H11" s="66"/>
      <c r="I11" s="18">
        <f t="shared" ref="I11:I79" si="3">+J11+O11</f>
        <v>554619.22793000005</v>
      </c>
      <c r="J11" s="21">
        <f t="shared" ref="J11:J79" si="4">+K11+L11+M11+N11</f>
        <v>554619.22793000005</v>
      </c>
      <c r="K11" s="21">
        <v>554619.22793000005</v>
      </c>
      <c r="L11" s="20">
        <v>0</v>
      </c>
      <c r="M11" s="20">
        <v>0</v>
      </c>
      <c r="N11" s="20"/>
      <c r="O11" s="20"/>
      <c r="P11" s="44"/>
    </row>
    <row r="12" spans="1:23" s="10" customFormat="1" ht="9.75" customHeight="1" x14ac:dyDescent="0.15">
      <c r="A12" s="62"/>
      <c r="B12" s="26"/>
      <c r="C12" s="59" t="s">
        <v>134</v>
      </c>
      <c r="D12" s="26"/>
      <c r="E12" s="26"/>
      <c r="F12" s="33"/>
      <c r="G12" s="63"/>
      <c r="H12" s="64"/>
      <c r="I12" s="42">
        <f t="shared" ref="I12:J12" si="5">+I13</f>
        <v>2290615.2563299998</v>
      </c>
      <c r="J12" s="43">
        <f t="shared" si="5"/>
        <v>2290615.2563299998</v>
      </c>
      <c r="K12" s="43">
        <f>+K13</f>
        <v>2290615.2563299998</v>
      </c>
      <c r="L12" s="20">
        <f t="shared" ref="L12:O12" si="6">+L13</f>
        <v>0</v>
      </c>
      <c r="M12" s="20">
        <f t="shared" si="6"/>
        <v>0</v>
      </c>
      <c r="N12" s="20">
        <f t="shared" si="6"/>
        <v>0</v>
      </c>
      <c r="O12" s="20">
        <f t="shared" si="6"/>
        <v>0</v>
      </c>
      <c r="P12" s="44"/>
    </row>
    <row r="13" spans="1:23" s="11" customFormat="1" ht="9.75" customHeight="1" x14ac:dyDescent="0.15">
      <c r="A13" s="65"/>
      <c r="B13" s="27"/>
      <c r="C13" s="27"/>
      <c r="D13" s="27" t="s">
        <v>4</v>
      </c>
      <c r="E13" s="27"/>
      <c r="F13" s="34"/>
      <c r="G13" s="63"/>
      <c r="H13" s="66"/>
      <c r="I13" s="18">
        <f t="shared" si="3"/>
        <v>2290615.2563299998</v>
      </c>
      <c r="J13" s="21">
        <f t="shared" si="4"/>
        <v>2290615.2563299998</v>
      </c>
      <c r="K13" s="21">
        <v>2290615.2563299998</v>
      </c>
      <c r="L13" s="21">
        <v>0</v>
      </c>
      <c r="M13" s="21">
        <v>0</v>
      </c>
      <c r="N13" s="21"/>
      <c r="O13" s="21"/>
      <c r="P13" s="44"/>
    </row>
    <row r="14" spans="1:23" s="10" customFormat="1" ht="9.75" customHeight="1" x14ac:dyDescent="0.15">
      <c r="A14" s="62"/>
      <c r="B14" s="26"/>
      <c r="C14" s="59" t="s">
        <v>133</v>
      </c>
      <c r="D14" s="26"/>
      <c r="E14" s="26"/>
      <c r="F14" s="33"/>
      <c r="G14" s="63"/>
      <c r="H14" s="64"/>
      <c r="I14" s="42">
        <f t="shared" ref="I14:J14" si="7">+I15</f>
        <v>124860.05436000002</v>
      </c>
      <c r="J14" s="43">
        <f t="shared" si="7"/>
        <v>124860.05436000002</v>
      </c>
      <c r="K14" s="43">
        <f>+K15</f>
        <v>124860.05436000002</v>
      </c>
      <c r="L14" s="20">
        <f t="shared" ref="L14:O14" si="8">+L15</f>
        <v>0</v>
      </c>
      <c r="M14" s="20">
        <f t="shared" si="8"/>
        <v>0</v>
      </c>
      <c r="N14" s="20">
        <f t="shared" si="8"/>
        <v>0</v>
      </c>
      <c r="O14" s="20">
        <f t="shared" si="8"/>
        <v>0</v>
      </c>
      <c r="P14" s="44"/>
    </row>
    <row r="15" spans="1:23" s="11" customFormat="1" ht="9.75" customHeight="1" x14ac:dyDescent="0.15">
      <c r="A15" s="65"/>
      <c r="B15" s="27"/>
      <c r="C15" s="27"/>
      <c r="D15" s="27" t="s">
        <v>4</v>
      </c>
      <c r="E15" s="27"/>
      <c r="F15" s="34"/>
      <c r="G15" s="63"/>
      <c r="H15" s="66"/>
      <c r="I15" s="18">
        <f t="shared" si="3"/>
        <v>124860.05436000002</v>
      </c>
      <c r="J15" s="21">
        <f t="shared" si="4"/>
        <v>124860.05436000002</v>
      </c>
      <c r="K15" s="21">
        <v>124860.05436000002</v>
      </c>
      <c r="L15" s="21"/>
      <c r="M15" s="21"/>
      <c r="N15" s="21"/>
      <c r="O15" s="21"/>
      <c r="P15" s="44"/>
    </row>
    <row r="16" spans="1:23" s="10" customFormat="1" ht="9.75" customHeight="1" x14ac:dyDescent="0.15">
      <c r="A16" s="62"/>
      <c r="B16" s="26"/>
      <c r="C16" s="59" t="s">
        <v>132</v>
      </c>
      <c r="D16" s="26"/>
      <c r="E16" s="26"/>
      <c r="F16" s="33"/>
      <c r="G16" s="63"/>
      <c r="H16" s="64"/>
      <c r="I16" s="42">
        <f t="shared" ref="I16:J16" si="9">+I17</f>
        <v>61869.96880000001</v>
      </c>
      <c r="J16" s="43">
        <f t="shared" si="9"/>
        <v>61869.96880000001</v>
      </c>
      <c r="K16" s="43">
        <f>+K17</f>
        <v>61869.96880000001</v>
      </c>
      <c r="L16" s="20">
        <f t="shared" ref="L16:O16" si="10">+L17</f>
        <v>0</v>
      </c>
      <c r="M16" s="20">
        <f t="shared" si="10"/>
        <v>0</v>
      </c>
      <c r="N16" s="20">
        <f t="shared" si="10"/>
        <v>0</v>
      </c>
      <c r="O16" s="20">
        <f t="shared" si="10"/>
        <v>0</v>
      </c>
      <c r="P16" s="44"/>
    </row>
    <row r="17" spans="1:23" s="11" customFormat="1" ht="9.75" customHeight="1" x14ac:dyDescent="0.15">
      <c r="A17" s="65"/>
      <c r="B17" s="27"/>
      <c r="C17" s="27"/>
      <c r="D17" s="27" t="s">
        <v>4</v>
      </c>
      <c r="E17" s="27"/>
      <c r="F17" s="34"/>
      <c r="G17" s="63"/>
      <c r="H17" s="66"/>
      <c r="I17" s="18">
        <f t="shared" si="3"/>
        <v>61869.96880000001</v>
      </c>
      <c r="J17" s="21">
        <f t="shared" si="4"/>
        <v>61869.96880000001</v>
      </c>
      <c r="K17" s="21">
        <v>61869.96880000001</v>
      </c>
      <c r="L17" s="21"/>
      <c r="M17" s="21"/>
      <c r="N17" s="21"/>
      <c r="O17" s="21"/>
      <c r="P17" s="44"/>
    </row>
    <row r="18" spans="1:23" s="44" customFormat="1" ht="18.75" customHeight="1" x14ac:dyDescent="0.15">
      <c r="A18" s="58"/>
      <c r="B18" s="124" t="s">
        <v>156</v>
      </c>
      <c r="C18" s="125"/>
      <c r="D18" s="125"/>
      <c r="E18" s="125"/>
      <c r="F18" s="125"/>
      <c r="G18" s="125"/>
      <c r="H18" s="126"/>
      <c r="I18" s="42">
        <f t="shared" ref="I18:J18" si="11">+I19</f>
        <v>108186.99272999997</v>
      </c>
      <c r="J18" s="43">
        <f t="shared" si="11"/>
        <v>108186.99272999997</v>
      </c>
      <c r="K18" s="43">
        <f>+K19</f>
        <v>108186.99272999997</v>
      </c>
      <c r="L18" s="43">
        <f t="shared" ref="L18:O18" si="12">+L19</f>
        <v>0</v>
      </c>
      <c r="M18" s="43">
        <f t="shared" si="12"/>
        <v>0</v>
      </c>
      <c r="N18" s="43">
        <f t="shared" si="12"/>
        <v>0</v>
      </c>
      <c r="O18" s="43">
        <f t="shared" si="12"/>
        <v>0</v>
      </c>
    </row>
    <row r="19" spans="1:23" s="10" customFormat="1" ht="9.75" customHeight="1" x14ac:dyDescent="0.15">
      <c r="A19" s="62"/>
      <c r="B19" s="26"/>
      <c r="C19" s="26"/>
      <c r="D19" s="26"/>
      <c r="E19" s="76" t="s">
        <v>4</v>
      </c>
      <c r="F19" s="77"/>
      <c r="G19" s="78"/>
      <c r="H19" s="79"/>
      <c r="I19" s="18">
        <f t="shared" si="3"/>
        <v>108186.99272999997</v>
      </c>
      <c r="J19" s="21">
        <f t="shared" si="4"/>
        <v>108186.99272999997</v>
      </c>
      <c r="K19" s="21">
        <v>108186.99272999997</v>
      </c>
      <c r="L19" s="20"/>
      <c r="M19" s="20"/>
      <c r="N19" s="20"/>
      <c r="O19" s="20"/>
      <c r="P19" s="44"/>
    </row>
    <row r="20" spans="1:23" s="44" customFormat="1" ht="9.75" customHeight="1" x14ac:dyDescent="0.15">
      <c r="A20" s="58"/>
      <c r="B20" s="59" t="s">
        <v>150</v>
      </c>
      <c r="C20" s="67"/>
      <c r="D20" s="67"/>
      <c r="E20" s="67"/>
      <c r="F20" s="46"/>
      <c r="G20" s="60"/>
      <c r="H20" s="68"/>
      <c r="I20" s="42">
        <f t="shared" ref="I20:K26" si="13">+I21</f>
        <v>292304.87199999997</v>
      </c>
      <c r="J20" s="43">
        <f t="shared" si="13"/>
        <v>292304.87199999997</v>
      </c>
      <c r="K20" s="43">
        <f>+K21</f>
        <v>292304.87199999997</v>
      </c>
      <c r="L20" s="43">
        <f t="shared" ref="L20:O26" si="14">+L21</f>
        <v>0</v>
      </c>
      <c r="M20" s="43">
        <f t="shared" si="14"/>
        <v>0</v>
      </c>
      <c r="N20" s="43">
        <f t="shared" si="14"/>
        <v>0</v>
      </c>
      <c r="O20" s="43">
        <f t="shared" si="14"/>
        <v>0</v>
      </c>
    </row>
    <row r="21" spans="1:23" s="11" customFormat="1" ht="9.75" customHeight="1" x14ac:dyDescent="0.15">
      <c r="A21" s="65"/>
      <c r="B21" s="27"/>
      <c r="C21" s="27"/>
      <c r="D21" s="27" t="s">
        <v>4</v>
      </c>
      <c r="E21" s="27"/>
      <c r="F21" s="34"/>
      <c r="G21" s="63"/>
      <c r="H21" s="66"/>
      <c r="I21" s="18">
        <f t="shared" si="3"/>
        <v>292304.87199999997</v>
      </c>
      <c r="J21" s="21">
        <f t="shared" si="4"/>
        <v>292304.87199999997</v>
      </c>
      <c r="K21" s="21">
        <v>292304.87199999997</v>
      </c>
      <c r="L21" s="21"/>
      <c r="M21" s="21"/>
      <c r="N21" s="21"/>
      <c r="O21" s="21"/>
      <c r="P21" s="44"/>
    </row>
    <row r="22" spans="1:23" s="44" customFormat="1" ht="9.75" customHeight="1" x14ac:dyDescent="0.15">
      <c r="A22" s="58"/>
      <c r="B22" s="59" t="s">
        <v>336</v>
      </c>
      <c r="C22" s="67"/>
      <c r="D22" s="67"/>
      <c r="E22" s="67"/>
      <c r="F22" s="46"/>
      <c r="G22" s="60"/>
      <c r="H22" s="68"/>
      <c r="I22" s="42">
        <f t="shared" si="13"/>
        <v>2632.0559700000003</v>
      </c>
      <c r="J22" s="43">
        <f t="shared" si="13"/>
        <v>2632.0559700000003</v>
      </c>
      <c r="K22" s="43">
        <f>+K23</f>
        <v>2632.0559700000003</v>
      </c>
      <c r="L22" s="43">
        <f t="shared" si="14"/>
        <v>0</v>
      </c>
      <c r="M22" s="43">
        <f t="shared" si="14"/>
        <v>0</v>
      </c>
      <c r="N22" s="43">
        <f t="shared" si="14"/>
        <v>0</v>
      </c>
      <c r="O22" s="43">
        <f t="shared" si="14"/>
        <v>0</v>
      </c>
    </row>
    <row r="23" spans="1:23" s="11" customFormat="1" ht="9.75" customHeight="1" x14ac:dyDescent="0.15">
      <c r="A23" s="65"/>
      <c r="B23" s="27"/>
      <c r="C23" s="27"/>
      <c r="D23" s="27" t="s">
        <v>4</v>
      </c>
      <c r="E23" s="27"/>
      <c r="F23" s="34"/>
      <c r="G23" s="63"/>
      <c r="H23" s="66"/>
      <c r="I23" s="18">
        <f t="shared" ref="I23" si="15">+J23+O23</f>
        <v>2632.0559700000003</v>
      </c>
      <c r="J23" s="21">
        <f t="shared" ref="J23" si="16">+K23+L23+M23+N23</f>
        <v>2632.0559700000003</v>
      </c>
      <c r="K23" s="21">
        <v>2632.0559700000003</v>
      </c>
      <c r="L23" s="21"/>
      <c r="M23" s="21"/>
      <c r="N23" s="21"/>
      <c r="O23" s="21"/>
      <c r="P23" s="44"/>
    </row>
    <row r="24" spans="1:23" s="44" customFormat="1" ht="15.75" customHeight="1" x14ac:dyDescent="0.15">
      <c r="A24" s="58"/>
      <c r="B24" s="124" t="s">
        <v>337</v>
      </c>
      <c r="C24" s="125"/>
      <c r="D24" s="125"/>
      <c r="E24" s="125"/>
      <c r="F24" s="125"/>
      <c r="G24" s="125"/>
      <c r="H24" s="126"/>
      <c r="I24" s="42">
        <f t="shared" si="13"/>
        <v>29787.095679999999</v>
      </c>
      <c r="J24" s="43">
        <f t="shared" si="13"/>
        <v>29787.095679999999</v>
      </c>
      <c r="K24" s="43">
        <f t="shared" si="13"/>
        <v>29787.095679999999</v>
      </c>
      <c r="L24" s="43">
        <f t="shared" si="14"/>
        <v>0</v>
      </c>
      <c r="M24" s="43">
        <f t="shared" si="14"/>
        <v>0</v>
      </c>
      <c r="N24" s="43">
        <f t="shared" si="14"/>
        <v>0</v>
      </c>
      <c r="O24" s="43">
        <f t="shared" si="14"/>
        <v>0</v>
      </c>
    </row>
    <row r="25" spans="1:23" s="11" customFormat="1" ht="9.75" customHeight="1" x14ac:dyDescent="0.15">
      <c r="A25" s="65"/>
      <c r="B25" s="27"/>
      <c r="C25" s="27"/>
      <c r="D25" s="27" t="s">
        <v>4</v>
      </c>
      <c r="E25" s="27"/>
      <c r="F25" s="34"/>
      <c r="G25" s="63"/>
      <c r="H25" s="66"/>
      <c r="I25" s="18">
        <f t="shared" ref="I25" si="17">+J25+O25</f>
        <v>29787.095679999999</v>
      </c>
      <c r="J25" s="21">
        <f t="shared" ref="J25" si="18">+K25+L25+M25+N25</f>
        <v>29787.095679999999</v>
      </c>
      <c r="K25" s="21">
        <v>29787.095679999999</v>
      </c>
      <c r="L25" s="21"/>
      <c r="M25" s="21"/>
      <c r="N25" s="21"/>
      <c r="O25" s="21"/>
      <c r="P25" s="44"/>
    </row>
    <row r="26" spans="1:23" s="44" customFormat="1" ht="9.75" customHeight="1" x14ac:dyDescent="0.15">
      <c r="A26" s="58"/>
      <c r="B26" s="59" t="s">
        <v>338</v>
      </c>
      <c r="C26" s="67"/>
      <c r="D26" s="67"/>
      <c r="E26" s="67"/>
      <c r="F26" s="46"/>
      <c r="G26" s="60"/>
      <c r="H26" s="68"/>
      <c r="I26" s="42">
        <f t="shared" si="13"/>
        <v>41179.389559999996</v>
      </c>
      <c r="J26" s="43">
        <f t="shared" si="13"/>
        <v>41179.389559999996</v>
      </c>
      <c r="K26" s="43">
        <f>+K27</f>
        <v>41179.389559999996</v>
      </c>
      <c r="L26" s="43">
        <f t="shared" si="14"/>
        <v>0</v>
      </c>
      <c r="M26" s="43">
        <f t="shared" si="14"/>
        <v>0</v>
      </c>
      <c r="N26" s="43">
        <f t="shared" si="14"/>
        <v>0</v>
      </c>
      <c r="O26" s="43">
        <f t="shared" si="14"/>
        <v>0</v>
      </c>
    </row>
    <row r="27" spans="1:23" s="11" customFormat="1" ht="9.75" customHeight="1" x14ac:dyDescent="0.15">
      <c r="A27" s="65"/>
      <c r="B27" s="27"/>
      <c r="C27" s="27"/>
      <c r="D27" s="27" t="s">
        <v>4</v>
      </c>
      <c r="E27" s="27"/>
      <c r="F27" s="34"/>
      <c r="G27" s="63"/>
      <c r="H27" s="66"/>
      <c r="I27" s="18">
        <f t="shared" ref="I27" si="19">+J27+O27</f>
        <v>41179.389559999996</v>
      </c>
      <c r="J27" s="21">
        <f t="shared" ref="J27" si="20">+K27+L27+M27+N27</f>
        <v>41179.389559999996</v>
      </c>
      <c r="K27" s="21">
        <v>41179.389559999996</v>
      </c>
      <c r="L27" s="21"/>
      <c r="M27" s="21"/>
      <c r="N27" s="21"/>
      <c r="O27" s="21"/>
      <c r="P27" s="44"/>
    </row>
    <row r="28" spans="1:23" s="44" customFormat="1" ht="9.75" customHeight="1" x14ac:dyDescent="0.15">
      <c r="A28" s="58" t="s">
        <v>142</v>
      </c>
      <c r="B28" s="59"/>
      <c r="C28" s="59"/>
      <c r="D28" s="59"/>
      <c r="E28" s="59"/>
      <c r="F28" s="41"/>
      <c r="G28" s="60"/>
      <c r="H28" s="61"/>
      <c r="I28" s="42">
        <f t="shared" ref="I28:O28" si="21">+I29+I353+I372</f>
        <v>745699224.92620003</v>
      </c>
      <c r="J28" s="43">
        <f t="shared" si="21"/>
        <v>737492539.43126011</v>
      </c>
      <c r="K28" s="43">
        <f t="shared" si="21"/>
        <v>148044746.77514994</v>
      </c>
      <c r="L28" s="43">
        <f t="shared" si="21"/>
        <v>23395109.940350004</v>
      </c>
      <c r="M28" s="43">
        <f t="shared" si="21"/>
        <v>200744496.34176004</v>
      </c>
      <c r="N28" s="43">
        <f t="shared" si="21"/>
        <v>365308186.37400001</v>
      </c>
      <c r="O28" s="43">
        <f t="shared" si="21"/>
        <v>8206685.4949399997</v>
      </c>
      <c r="Q28" s="47"/>
      <c r="R28" s="47"/>
      <c r="S28" s="47"/>
      <c r="T28" s="47"/>
      <c r="U28" s="47"/>
      <c r="V28" s="47"/>
      <c r="W28" s="48"/>
    </row>
    <row r="29" spans="1:23" s="44" customFormat="1" ht="9.75" customHeight="1" x14ac:dyDescent="0.15">
      <c r="A29" s="58"/>
      <c r="B29" s="59" t="s">
        <v>143</v>
      </c>
      <c r="C29" s="59"/>
      <c r="D29" s="59"/>
      <c r="E29" s="59"/>
      <c r="F29" s="41"/>
      <c r="G29" s="60"/>
      <c r="H29" s="61"/>
      <c r="I29" s="43">
        <f>+I30+I33+I48+I51+I80+I86+I99+I133+I154+I196+I233+I236+I251+I268+I271+I286+I300+I305+I308+I313+I316+I319+I241</f>
        <v>179646542.21043998</v>
      </c>
      <c r="J29" s="43">
        <f t="shared" ref="J29:O29" si="22">+J30+J33+J48+J51+J80+J86+J99+J133+J154+J196+J233+J236+J251+J268+J271+J286+J300+J305+J308+J313+J316+J319+J241</f>
        <v>171439856.7155</v>
      </c>
      <c r="K29" s="43">
        <f t="shared" si="22"/>
        <v>148044746.77514994</v>
      </c>
      <c r="L29" s="43">
        <f t="shared" si="22"/>
        <v>23395109.940350004</v>
      </c>
      <c r="M29" s="43">
        <f t="shared" si="22"/>
        <v>0</v>
      </c>
      <c r="N29" s="43">
        <f t="shared" si="22"/>
        <v>0</v>
      </c>
      <c r="O29" s="43">
        <f t="shared" si="22"/>
        <v>8206685.4949399997</v>
      </c>
      <c r="Q29" s="47"/>
      <c r="R29" s="47"/>
      <c r="S29" s="47"/>
      <c r="T29" s="47"/>
      <c r="U29" s="47"/>
      <c r="W29" s="48"/>
    </row>
    <row r="30" spans="1:23" s="10" customFormat="1" ht="9.75" customHeight="1" x14ac:dyDescent="0.15">
      <c r="A30" s="62"/>
      <c r="B30" s="26"/>
      <c r="C30" s="59" t="s">
        <v>130</v>
      </c>
      <c r="D30" s="26"/>
      <c r="E30" s="26"/>
      <c r="F30" s="33"/>
      <c r="G30" s="63"/>
      <c r="H30" s="64"/>
      <c r="I30" s="42">
        <f t="shared" ref="I30:O31" si="23">+I31</f>
        <v>132129.76858999999</v>
      </c>
      <c r="J30" s="43">
        <f t="shared" si="23"/>
        <v>132129.76858999999</v>
      </c>
      <c r="K30" s="43">
        <f t="shared" si="23"/>
        <v>132129.76858999999</v>
      </c>
      <c r="L30" s="20">
        <f t="shared" si="23"/>
        <v>0</v>
      </c>
      <c r="M30" s="20">
        <f t="shared" si="23"/>
        <v>0</v>
      </c>
      <c r="N30" s="20">
        <f t="shared" si="23"/>
        <v>0</v>
      </c>
      <c r="O30" s="20">
        <f>+O31</f>
        <v>0</v>
      </c>
      <c r="P30" s="44"/>
    </row>
    <row r="31" spans="1:23" s="11" customFormat="1" ht="9.75" customHeight="1" x14ac:dyDescent="0.15">
      <c r="A31" s="65"/>
      <c r="B31" s="27"/>
      <c r="C31" s="27"/>
      <c r="D31" s="27" t="s">
        <v>4</v>
      </c>
      <c r="E31" s="27"/>
      <c r="F31" s="34"/>
      <c r="G31" s="63"/>
      <c r="H31" s="66"/>
      <c r="I31" s="18">
        <f>+I32</f>
        <v>132129.76858999999</v>
      </c>
      <c r="J31" s="18">
        <f t="shared" si="23"/>
        <v>132129.76858999999</v>
      </c>
      <c r="K31" s="18">
        <f t="shared" si="23"/>
        <v>132129.76858999999</v>
      </c>
      <c r="L31" s="18">
        <f t="shared" si="23"/>
        <v>0</v>
      </c>
      <c r="M31" s="18">
        <f t="shared" si="23"/>
        <v>0</v>
      </c>
      <c r="N31" s="18">
        <f t="shared" si="23"/>
        <v>0</v>
      </c>
      <c r="O31" s="18">
        <f t="shared" si="23"/>
        <v>0</v>
      </c>
      <c r="P31" s="44"/>
    </row>
    <row r="32" spans="1:23" s="11" customFormat="1" ht="9.75" customHeight="1" x14ac:dyDescent="0.15">
      <c r="A32" s="65"/>
      <c r="B32" s="27"/>
      <c r="C32" s="27"/>
      <c r="D32" s="80"/>
      <c r="E32" s="76" t="s">
        <v>14</v>
      </c>
      <c r="F32" s="81"/>
      <c r="G32" s="78"/>
      <c r="H32" s="82"/>
      <c r="I32" s="17">
        <f t="shared" ref="I32" si="24">+J32+O32</f>
        <v>132129.76858999999</v>
      </c>
      <c r="J32" s="20">
        <f t="shared" ref="J32" si="25">+K32+L32+M32+N32</f>
        <v>132129.76858999999</v>
      </c>
      <c r="K32" s="21">
        <v>132129.76858999999</v>
      </c>
      <c r="L32" s="21"/>
      <c r="M32" s="21"/>
      <c r="N32" s="21"/>
      <c r="O32" s="21"/>
      <c r="P32" s="44"/>
    </row>
    <row r="33" spans="1:16" s="10" customFormat="1" ht="9.75" customHeight="1" x14ac:dyDescent="0.15">
      <c r="A33" s="62"/>
      <c r="B33" s="26"/>
      <c r="C33" s="59" t="s">
        <v>129</v>
      </c>
      <c r="D33" s="76"/>
      <c r="E33" s="76"/>
      <c r="F33" s="77"/>
      <c r="G33" s="78"/>
      <c r="H33" s="79"/>
      <c r="I33" s="42">
        <f t="shared" ref="I33:O33" si="26">+I34+I43+I36</f>
        <v>2957936.5745799998</v>
      </c>
      <c r="J33" s="42">
        <f t="shared" si="26"/>
        <v>2953949.7556399996</v>
      </c>
      <c r="K33" s="42">
        <f t="shared" si="26"/>
        <v>2843011.1590299997</v>
      </c>
      <c r="L33" s="42">
        <f t="shared" si="26"/>
        <v>110938.59661000001</v>
      </c>
      <c r="M33" s="42">
        <f t="shared" si="26"/>
        <v>0</v>
      </c>
      <c r="N33" s="42">
        <f t="shared" si="26"/>
        <v>0</v>
      </c>
      <c r="O33" s="42">
        <f t="shared" si="26"/>
        <v>3986.8189400000001</v>
      </c>
      <c r="P33" s="44"/>
    </row>
    <row r="34" spans="1:16" s="11" customFormat="1" ht="9.75" customHeight="1" x14ac:dyDescent="0.15">
      <c r="A34" s="65"/>
      <c r="B34" s="27"/>
      <c r="C34" s="27"/>
      <c r="D34" s="80" t="s">
        <v>4</v>
      </c>
      <c r="E34" s="80"/>
      <c r="F34" s="81"/>
      <c r="G34" s="78"/>
      <c r="H34" s="82"/>
      <c r="I34" s="18">
        <f>+I35</f>
        <v>64444.558340000003</v>
      </c>
      <c r="J34" s="18">
        <f t="shared" ref="J34:O34" si="27">+J35</f>
        <v>64444.558340000003</v>
      </c>
      <c r="K34" s="18">
        <f t="shared" si="27"/>
        <v>64444.558340000003</v>
      </c>
      <c r="L34" s="18">
        <f t="shared" si="27"/>
        <v>0</v>
      </c>
      <c r="M34" s="18">
        <f t="shared" si="27"/>
        <v>0</v>
      </c>
      <c r="N34" s="18">
        <f t="shared" si="27"/>
        <v>0</v>
      </c>
      <c r="O34" s="18">
        <f t="shared" si="27"/>
        <v>0</v>
      </c>
      <c r="P34" s="44"/>
    </row>
    <row r="35" spans="1:16" s="11" customFormat="1" ht="9.75" customHeight="1" x14ac:dyDescent="0.15">
      <c r="A35" s="65"/>
      <c r="B35" s="27"/>
      <c r="C35" s="27"/>
      <c r="D35" s="80"/>
      <c r="E35" s="76" t="s">
        <v>14</v>
      </c>
      <c r="F35" s="81"/>
      <c r="G35" s="78"/>
      <c r="H35" s="82"/>
      <c r="I35" s="17">
        <f t="shared" ref="I35" si="28">+J35+O35</f>
        <v>64444.558340000003</v>
      </c>
      <c r="J35" s="20">
        <f t="shared" ref="J35" si="29">+K35+L35+M35+N35</f>
        <v>64444.558340000003</v>
      </c>
      <c r="K35" s="21">
        <v>64444.558340000003</v>
      </c>
      <c r="L35" s="21"/>
      <c r="M35" s="21"/>
      <c r="N35" s="21"/>
      <c r="O35" s="21"/>
      <c r="P35" s="44"/>
    </row>
    <row r="36" spans="1:16" s="10" customFormat="1" ht="9.75" customHeight="1" x14ac:dyDescent="0.15">
      <c r="A36" s="62"/>
      <c r="B36" s="26"/>
      <c r="C36" s="26"/>
      <c r="D36" s="76"/>
      <c r="E36" s="76" t="s">
        <v>20</v>
      </c>
      <c r="F36" s="77"/>
      <c r="G36" s="78"/>
      <c r="H36" s="79"/>
      <c r="I36" s="17">
        <f t="shared" ref="I36:O36" si="30">++I37+I38+I39+I40+I41+I42</f>
        <v>2778566.6006899998</v>
      </c>
      <c r="J36" s="17">
        <f t="shared" si="30"/>
        <v>2778566.6006899998</v>
      </c>
      <c r="K36" s="17">
        <f t="shared" si="30"/>
        <v>2778566.6006899998</v>
      </c>
      <c r="L36" s="17">
        <f t="shared" si="30"/>
        <v>0</v>
      </c>
      <c r="M36" s="17">
        <f t="shared" si="30"/>
        <v>0</v>
      </c>
      <c r="N36" s="17">
        <f t="shared" si="30"/>
        <v>0</v>
      </c>
      <c r="O36" s="17">
        <f t="shared" si="30"/>
        <v>0</v>
      </c>
      <c r="P36" s="44"/>
    </row>
    <row r="37" spans="1:16" s="10" customFormat="1" ht="9.75" customHeight="1" x14ac:dyDescent="0.15">
      <c r="A37" s="62"/>
      <c r="B37" s="26"/>
      <c r="C37" s="26"/>
      <c r="D37" s="76"/>
      <c r="E37" s="76"/>
      <c r="F37" s="77" t="s">
        <v>18</v>
      </c>
      <c r="G37" s="78" t="s">
        <v>202</v>
      </c>
      <c r="H37" s="83" t="s">
        <v>302</v>
      </c>
      <c r="I37" s="17">
        <f t="shared" si="3"/>
        <v>842910.60242999985</v>
      </c>
      <c r="J37" s="20">
        <f t="shared" si="4"/>
        <v>842910.60242999985</v>
      </c>
      <c r="K37" s="20">
        <v>842910.60242999985</v>
      </c>
      <c r="L37" s="20"/>
      <c r="M37" s="20"/>
      <c r="N37" s="20"/>
      <c r="O37" s="20"/>
      <c r="P37" s="44"/>
    </row>
    <row r="38" spans="1:16" s="10" customFormat="1" ht="9.75" customHeight="1" x14ac:dyDescent="0.15">
      <c r="A38" s="62"/>
      <c r="B38" s="26"/>
      <c r="C38" s="26"/>
      <c r="D38" s="76"/>
      <c r="E38" s="76"/>
      <c r="F38" s="77" t="s">
        <v>85</v>
      </c>
      <c r="G38" s="78" t="s">
        <v>202</v>
      </c>
      <c r="H38" s="83" t="s">
        <v>341</v>
      </c>
      <c r="I38" s="17">
        <f t="shared" si="3"/>
        <v>9472.7562100000014</v>
      </c>
      <c r="J38" s="20">
        <f t="shared" si="4"/>
        <v>9472.7562100000014</v>
      </c>
      <c r="K38" s="20">
        <v>9472.7562100000014</v>
      </c>
      <c r="L38" s="20"/>
      <c r="M38" s="20"/>
      <c r="N38" s="20"/>
      <c r="O38" s="20"/>
      <c r="P38" s="44"/>
    </row>
    <row r="39" spans="1:16" s="10" customFormat="1" ht="9.75" customHeight="1" x14ac:dyDescent="0.15">
      <c r="A39" s="62"/>
      <c r="B39" s="26"/>
      <c r="C39" s="26"/>
      <c r="D39" s="76"/>
      <c r="E39" s="76"/>
      <c r="F39" s="77" t="s">
        <v>84</v>
      </c>
      <c r="G39" s="78" t="s">
        <v>202</v>
      </c>
      <c r="H39" s="83" t="s">
        <v>342</v>
      </c>
      <c r="I39" s="17">
        <f t="shared" si="3"/>
        <v>358960.14393000008</v>
      </c>
      <c r="J39" s="20">
        <f t="shared" si="4"/>
        <v>358960.14393000008</v>
      </c>
      <c r="K39" s="20">
        <v>358960.14393000008</v>
      </c>
      <c r="L39" s="20"/>
      <c r="M39" s="20"/>
      <c r="N39" s="20"/>
      <c r="O39" s="20"/>
      <c r="P39" s="44"/>
    </row>
    <row r="40" spans="1:16" s="10" customFormat="1" ht="9.75" customHeight="1" x14ac:dyDescent="0.15">
      <c r="A40" s="62"/>
      <c r="B40" s="26"/>
      <c r="C40" s="26"/>
      <c r="D40" s="76"/>
      <c r="E40" s="76"/>
      <c r="F40" s="77" t="s">
        <v>178</v>
      </c>
      <c r="G40" s="78" t="s">
        <v>202</v>
      </c>
      <c r="H40" s="83" t="s">
        <v>343</v>
      </c>
      <c r="I40" s="17">
        <f t="shared" si="3"/>
        <v>75243.494579999999</v>
      </c>
      <c r="J40" s="20">
        <f t="shared" si="4"/>
        <v>75243.494579999999</v>
      </c>
      <c r="K40" s="20">
        <v>75243.494579999999</v>
      </c>
      <c r="L40" s="20"/>
      <c r="M40" s="20"/>
      <c r="N40" s="20"/>
      <c r="O40" s="20"/>
      <c r="P40" s="44"/>
    </row>
    <row r="41" spans="1:16" s="10" customFormat="1" ht="9.75" customHeight="1" x14ac:dyDescent="0.15">
      <c r="A41" s="62"/>
      <c r="B41" s="26"/>
      <c r="C41" s="26"/>
      <c r="D41" s="76"/>
      <c r="E41" s="76"/>
      <c r="F41" s="77" t="s">
        <v>339</v>
      </c>
      <c r="G41" s="78" t="s">
        <v>202</v>
      </c>
      <c r="H41" s="83" t="s">
        <v>344</v>
      </c>
      <c r="I41" s="17">
        <f t="shared" si="3"/>
        <v>1462818.17053</v>
      </c>
      <c r="J41" s="20">
        <f t="shared" si="4"/>
        <v>1462818.17053</v>
      </c>
      <c r="K41" s="20">
        <v>1462818.17053</v>
      </c>
      <c r="L41" s="20"/>
      <c r="M41" s="20"/>
      <c r="N41" s="20"/>
      <c r="O41" s="20"/>
      <c r="P41" s="44"/>
    </row>
    <row r="42" spans="1:16" s="10" customFormat="1" ht="9.75" customHeight="1" x14ac:dyDescent="0.15">
      <c r="A42" s="62"/>
      <c r="B42" s="26"/>
      <c r="C42" s="26"/>
      <c r="D42" s="76"/>
      <c r="E42" s="76"/>
      <c r="F42" s="77" t="s">
        <v>340</v>
      </c>
      <c r="G42" s="78" t="s">
        <v>202</v>
      </c>
      <c r="H42" s="83" t="s">
        <v>345</v>
      </c>
      <c r="I42" s="17">
        <f t="shared" si="3"/>
        <v>29161.433009999997</v>
      </c>
      <c r="J42" s="20">
        <f t="shared" si="4"/>
        <v>29161.433009999997</v>
      </c>
      <c r="K42" s="20">
        <v>29161.433009999997</v>
      </c>
      <c r="L42" s="20"/>
      <c r="M42" s="20"/>
      <c r="N42" s="20"/>
      <c r="O42" s="20"/>
      <c r="P42" s="44"/>
    </row>
    <row r="43" spans="1:16" s="11" customFormat="1" ht="9.75" customHeight="1" x14ac:dyDescent="0.15">
      <c r="A43" s="65"/>
      <c r="B43" s="27"/>
      <c r="C43" s="27"/>
      <c r="D43" s="80" t="s">
        <v>140</v>
      </c>
      <c r="E43" s="80"/>
      <c r="F43" s="81"/>
      <c r="G43" s="78"/>
      <c r="H43" s="82"/>
      <c r="I43" s="18">
        <f t="shared" ref="I43:O43" si="31">+I44</f>
        <v>114925.41555000001</v>
      </c>
      <c r="J43" s="21">
        <f t="shared" si="31"/>
        <v>110938.59661000001</v>
      </c>
      <c r="K43" s="21">
        <f t="shared" si="31"/>
        <v>0</v>
      </c>
      <c r="L43" s="21">
        <f t="shared" si="31"/>
        <v>110938.59661000001</v>
      </c>
      <c r="M43" s="21">
        <f t="shared" si="31"/>
        <v>0</v>
      </c>
      <c r="N43" s="21">
        <f t="shared" si="31"/>
        <v>0</v>
      </c>
      <c r="O43" s="21">
        <f t="shared" si="31"/>
        <v>3986.8189400000001</v>
      </c>
      <c r="P43" s="44"/>
    </row>
    <row r="44" spans="1:16" s="10" customFormat="1" ht="9.75" customHeight="1" x14ac:dyDescent="0.15">
      <c r="A44" s="62"/>
      <c r="B44" s="26"/>
      <c r="C44" s="26"/>
      <c r="D44" s="76"/>
      <c r="E44" s="76" t="s">
        <v>155</v>
      </c>
      <c r="F44" s="77"/>
      <c r="G44" s="78"/>
      <c r="H44" s="79"/>
      <c r="I44" s="17">
        <f>SUM(I45:I47)</f>
        <v>114925.41555000001</v>
      </c>
      <c r="J44" s="17">
        <f t="shared" ref="J44:O44" si="32">SUM(J45:J47)</f>
        <v>110938.59661000001</v>
      </c>
      <c r="K44" s="17">
        <f t="shared" si="32"/>
        <v>0</v>
      </c>
      <c r="L44" s="17">
        <f t="shared" si="32"/>
        <v>110938.59661000001</v>
      </c>
      <c r="M44" s="17">
        <f t="shared" si="32"/>
        <v>0</v>
      </c>
      <c r="N44" s="17">
        <f t="shared" si="32"/>
        <v>0</v>
      </c>
      <c r="O44" s="17">
        <f t="shared" si="32"/>
        <v>3986.8189400000001</v>
      </c>
      <c r="P44" s="44"/>
    </row>
    <row r="45" spans="1:16" s="10" customFormat="1" ht="9.75" customHeight="1" x14ac:dyDescent="0.15">
      <c r="A45" s="62"/>
      <c r="B45" s="26"/>
      <c r="C45" s="26"/>
      <c r="D45" s="76"/>
      <c r="E45" s="76"/>
      <c r="F45" s="77" t="s">
        <v>346</v>
      </c>
      <c r="G45" s="78" t="s">
        <v>202</v>
      </c>
      <c r="H45" s="83" t="s">
        <v>347</v>
      </c>
      <c r="I45" s="17">
        <f t="shared" ref="I45" si="33">+J45+O45</f>
        <v>7773.6998899999999</v>
      </c>
      <c r="J45" s="20">
        <f t="shared" ref="J45" si="34">+K45+L45+M45+N45</f>
        <v>7773.6998899999999</v>
      </c>
      <c r="K45" s="20">
        <v>0</v>
      </c>
      <c r="L45" s="20">
        <v>7773.6998899999999</v>
      </c>
      <c r="M45" s="20">
        <v>0</v>
      </c>
      <c r="N45" s="20"/>
      <c r="O45" s="20"/>
      <c r="P45" s="44"/>
    </row>
    <row r="46" spans="1:16" s="10" customFormat="1" ht="9.75" customHeight="1" x14ac:dyDescent="0.15">
      <c r="A46" s="62"/>
      <c r="B46" s="26"/>
      <c r="C46" s="26"/>
      <c r="D46" s="76"/>
      <c r="E46" s="76"/>
      <c r="F46" s="77" t="s">
        <v>175</v>
      </c>
      <c r="G46" s="78" t="s">
        <v>202</v>
      </c>
      <c r="H46" s="83" t="s">
        <v>203</v>
      </c>
      <c r="I46" s="17">
        <f t="shared" ref="I46" si="35">+J46+O46</f>
        <v>103164.89672</v>
      </c>
      <c r="J46" s="20">
        <f t="shared" ref="J46" si="36">+K46+L46+M46+N46</f>
        <v>103164.89672</v>
      </c>
      <c r="K46" s="20">
        <v>0</v>
      </c>
      <c r="L46" s="20">
        <v>103164.89672</v>
      </c>
      <c r="M46" s="20">
        <v>0</v>
      </c>
      <c r="N46" s="20"/>
      <c r="O46" s="20"/>
      <c r="P46" s="44"/>
    </row>
    <row r="47" spans="1:16" s="10" customFormat="1" ht="9.75" customHeight="1" x14ac:dyDescent="0.15">
      <c r="A47" s="62"/>
      <c r="B47" s="26"/>
      <c r="C47" s="26"/>
      <c r="D47" s="76"/>
      <c r="E47" s="76"/>
      <c r="F47" s="77" t="s">
        <v>327</v>
      </c>
      <c r="G47" s="78" t="s">
        <v>202</v>
      </c>
      <c r="H47" s="83" t="s">
        <v>204</v>
      </c>
      <c r="I47" s="17">
        <f t="shared" ref="I47" si="37">+J47+O47</f>
        <v>3986.8189400000001</v>
      </c>
      <c r="J47" s="20">
        <f t="shared" ref="J47" si="38">+K47+L47+M47+N47</f>
        <v>0</v>
      </c>
      <c r="K47" s="20"/>
      <c r="L47" s="20"/>
      <c r="M47" s="20"/>
      <c r="N47" s="20"/>
      <c r="O47" s="20">
        <v>3986.8189400000001</v>
      </c>
      <c r="P47" s="44"/>
    </row>
    <row r="48" spans="1:16" s="10" customFormat="1" ht="9.75" customHeight="1" x14ac:dyDescent="0.15">
      <c r="A48" s="62"/>
      <c r="B48" s="26"/>
      <c r="C48" s="59" t="s">
        <v>128</v>
      </c>
      <c r="D48" s="76"/>
      <c r="E48" s="76"/>
      <c r="F48" s="77"/>
      <c r="G48" s="78"/>
      <c r="H48" s="79"/>
      <c r="I48" s="42">
        <f t="shared" ref="I48:N49" si="39">+I49</f>
        <v>273329.60748000001</v>
      </c>
      <c r="J48" s="43">
        <f t="shared" si="39"/>
        <v>273329.60748000001</v>
      </c>
      <c r="K48" s="43">
        <f t="shared" si="39"/>
        <v>273329.60748000001</v>
      </c>
      <c r="L48" s="20">
        <f t="shared" si="39"/>
        <v>0</v>
      </c>
      <c r="M48" s="20">
        <f t="shared" si="39"/>
        <v>0</v>
      </c>
      <c r="N48" s="20">
        <f t="shared" si="39"/>
        <v>0</v>
      </c>
      <c r="O48" s="20">
        <f>+O49</f>
        <v>0</v>
      </c>
      <c r="P48" s="44"/>
    </row>
    <row r="49" spans="1:16" s="11" customFormat="1" ht="9.75" customHeight="1" x14ac:dyDescent="0.15">
      <c r="A49" s="65"/>
      <c r="B49" s="27"/>
      <c r="C49" s="27"/>
      <c r="D49" s="80" t="s">
        <v>4</v>
      </c>
      <c r="E49" s="80"/>
      <c r="F49" s="81"/>
      <c r="G49" s="78"/>
      <c r="H49" s="82"/>
      <c r="I49" s="18">
        <f t="shared" si="39"/>
        <v>273329.60748000001</v>
      </c>
      <c r="J49" s="21">
        <f t="shared" si="39"/>
        <v>273329.60748000001</v>
      </c>
      <c r="K49" s="21">
        <f t="shared" si="39"/>
        <v>273329.60748000001</v>
      </c>
      <c r="L49" s="21">
        <f t="shared" si="39"/>
        <v>0</v>
      </c>
      <c r="M49" s="21">
        <f t="shared" si="39"/>
        <v>0</v>
      </c>
      <c r="N49" s="21">
        <f t="shared" si="39"/>
        <v>0</v>
      </c>
      <c r="O49" s="21">
        <f>+O50</f>
        <v>0</v>
      </c>
      <c r="P49" s="44"/>
    </row>
    <row r="50" spans="1:16" s="10" customFormat="1" ht="9.75" customHeight="1" x14ac:dyDescent="0.15">
      <c r="A50" s="62"/>
      <c r="B50" s="26"/>
      <c r="C50" s="26"/>
      <c r="D50" s="76"/>
      <c r="E50" s="76" t="s">
        <v>14</v>
      </c>
      <c r="F50" s="77"/>
      <c r="G50" s="78"/>
      <c r="H50" s="79"/>
      <c r="I50" s="17">
        <f t="shared" si="3"/>
        <v>273329.60748000001</v>
      </c>
      <c r="J50" s="20">
        <f t="shared" si="4"/>
        <v>273329.60748000001</v>
      </c>
      <c r="K50" s="20">
        <v>273329.60748000001</v>
      </c>
      <c r="L50" s="20">
        <v>0</v>
      </c>
      <c r="M50" s="20">
        <v>0</v>
      </c>
      <c r="N50" s="20"/>
      <c r="O50" s="20"/>
      <c r="P50" s="44"/>
    </row>
    <row r="51" spans="1:16" s="10" customFormat="1" ht="9.75" customHeight="1" x14ac:dyDescent="0.15">
      <c r="A51" s="62"/>
      <c r="B51" s="26"/>
      <c r="C51" s="59" t="s">
        <v>127</v>
      </c>
      <c r="D51" s="76"/>
      <c r="E51" s="76"/>
      <c r="F51" s="77"/>
      <c r="G51" s="78"/>
      <c r="H51" s="79"/>
      <c r="I51" s="42">
        <f>+I52+I59+I62</f>
        <v>1347505.6213500001</v>
      </c>
      <c r="J51" s="42">
        <f t="shared" ref="J51:O51" si="40">+J52+J59+J62</f>
        <v>701667.71710000001</v>
      </c>
      <c r="K51" s="42">
        <f t="shared" si="40"/>
        <v>105310.25294000001</v>
      </c>
      <c r="L51" s="42">
        <f t="shared" si="40"/>
        <v>596357.46416000009</v>
      </c>
      <c r="M51" s="42">
        <f t="shared" si="40"/>
        <v>0</v>
      </c>
      <c r="N51" s="42">
        <f t="shared" si="40"/>
        <v>0</v>
      </c>
      <c r="O51" s="42">
        <f t="shared" si="40"/>
        <v>645837.90424999991</v>
      </c>
      <c r="P51" s="44"/>
    </row>
    <row r="52" spans="1:16" s="11" customFormat="1" ht="9.75" customHeight="1" x14ac:dyDescent="0.15">
      <c r="A52" s="65"/>
      <c r="B52" s="27"/>
      <c r="C52" s="27"/>
      <c r="D52" s="80" t="s">
        <v>4</v>
      </c>
      <c r="E52" s="80"/>
      <c r="F52" s="81"/>
      <c r="G52" s="78"/>
      <c r="H52" s="82"/>
      <c r="I52" s="18">
        <f>+I53+I54</f>
        <v>105310.25294000001</v>
      </c>
      <c r="J52" s="18">
        <f t="shared" ref="J52:O52" si="41">+J53+J54</f>
        <v>105310.25294000001</v>
      </c>
      <c r="K52" s="18">
        <f t="shared" si="41"/>
        <v>105310.25294000001</v>
      </c>
      <c r="L52" s="18">
        <f t="shared" si="41"/>
        <v>0</v>
      </c>
      <c r="M52" s="18">
        <f t="shared" si="41"/>
        <v>0</v>
      </c>
      <c r="N52" s="18">
        <f t="shared" si="41"/>
        <v>0</v>
      </c>
      <c r="O52" s="18">
        <f t="shared" si="41"/>
        <v>0</v>
      </c>
      <c r="P52" s="44"/>
    </row>
    <row r="53" spans="1:16" s="10" customFormat="1" ht="9.75" customHeight="1" x14ac:dyDescent="0.15">
      <c r="A53" s="62"/>
      <c r="B53" s="26"/>
      <c r="C53" s="26"/>
      <c r="D53" s="76"/>
      <c r="E53" s="76" t="s">
        <v>14</v>
      </c>
      <c r="F53" s="77"/>
      <c r="G53" s="78"/>
      <c r="H53" s="79"/>
      <c r="I53" s="17">
        <f t="shared" si="3"/>
        <v>60894.056150000004</v>
      </c>
      <c r="J53" s="20">
        <f t="shared" si="4"/>
        <v>60894.056150000004</v>
      </c>
      <c r="K53" s="20">
        <v>60894.056150000004</v>
      </c>
      <c r="L53" s="20">
        <v>0</v>
      </c>
      <c r="M53" s="20"/>
      <c r="N53" s="20"/>
      <c r="O53" s="20"/>
      <c r="P53" s="44"/>
    </row>
    <row r="54" spans="1:16" s="10" customFormat="1" ht="9.75" customHeight="1" x14ac:dyDescent="0.15">
      <c r="A54" s="62"/>
      <c r="B54" s="26"/>
      <c r="C54" s="26"/>
      <c r="D54" s="76"/>
      <c r="E54" s="76" t="s">
        <v>20</v>
      </c>
      <c r="F54" s="77"/>
      <c r="G54" s="78"/>
      <c r="H54" s="79"/>
      <c r="I54" s="17">
        <f>+I57+I58+I55+I56</f>
        <v>44416.196790000002</v>
      </c>
      <c r="J54" s="17">
        <f t="shared" ref="J54:O54" si="42">+J57+J58+J55+J56</f>
        <v>44416.196790000002</v>
      </c>
      <c r="K54" s="17">
        <f t="shared" si="42"/>
        <v>44416.196790000002</v>
      </c>
      <c r="L54" s="17">
        <f t="shared" si="42"/>
        <v>0</v>
      </c>
      <c r="M54" s="17">
        <f t="shared" si="42"/>
        <v>0</v>
      </c>
      <c r="N54" s="17">
        <f t="shared" si="42"/>
        <v>0</v>
      </c>
      <c r="O54" s="17">
        <f t="shared" si="42"/>
        <v>0</v>
      </c>
      <c r="P54" s="44"/>
    </row>
    <row r="55" spans="1:16" s="10" customFormat="1" ht="9.75" customHeight="1" x14ac:dyDescent="0.15">
      <c r="A55" s="62"/>
      <c r="B55" s="26"/>
      <c r="C55" s="26"/>
      <c r="D55" s="76"/>
      <c r="E55" s="76"/>
      <c r="F55" s="77" t="s">
        <v>25</v>
      </c>
      <c r="G55" s="78" t="s">
        <v>202</v>
      </c>
      <c r="H55" s="79" t="s">
        <v>348</v>
      </c>
      <c r="I55" s="17">
        <f t="shared" ref="I55:I56" si="43">+J55+O55</f>
        <v>40046.92469</v>
      </c>
      <c r="J55" s="20">
        <f t="shared" ref="J55:J56" si="44">+K55+L55+M55+N55</f>
        <v>40046.92469</v>
      </c>
      <c r="K55" s="20">
        <v>40046.92469</v>
      </c>
      <c r="L55" s="20">
        <v>0</v>
      </c>
      <c r="M55" s="20">
        <v>0</v>
      </c>
      <c r="N55" s="20"/>
      <c r="O55" s="20"/>
      <c r="P55" s="44"/>
    </row>
    <row r="56" spans="1:16" s="10" customFormat="1" ht="9.75" customHeight="1" x14ac:dyDescent="0.15">
      <c r="A56" s="62"/>
      <c r="B56" s="26"/>
      <c r="C56" s="26"/>
      <c r="D56" s="76"/>
      <c r="E56" s="76"/>
      <c r="F56" s="77" t="s">
        <v>19</v>
      </c>
      <c r="G56" s="78" t="s">
        <v>202</v>
      </c>
      <c r="H56" s="79" t="s">
        <v>349</v>
      </c>
      <c r="I56" s="17">
        <f t="shared" si="43"/>
        <v>3010.2074499999999</v>
      </c>
      <c r="J56" s="20">
        <f t="shared" si="44"/>
        <v>3010.2074499999999</v>
      </c>
      <c r="K56" s="20">
        <v>3010.2074499999999</v>
      </c>
      <c r="L56" s="20">
        <v>0</v>
      </c>
      <c r="M56" s="20">
        <v>0</v>
      </c>
      <c r="N56" s="20"/>
      <c r="O56" s="20"/>
      <c r="P56" s="44"/>
    </row>
    <row r="57" spans="1:16" s="10" customFormat="1" ht="16.5" x14ac:dyDescent="0.15">
      <c r="A57" s="62"/>
      <c r="B57" s="26"/>
      <c r="C57" s="26"/>
      <c r="D57" s="76"/>
      <c r="E57" s="76"/>
      <c r="F57" s="77" t="s">
        <v>18</v>
      </c>
      <c r="G57" s="78" t="s">
        <v>202</v>
      </c>
      <c r="H57" s="83" t="s">
        <v>205</v>
      </c>
      <c r="I57" s="17">
        <f t="shared" si="3"/>
        <v>802.97282000000007</v>
      </c>
      <c r="J57" s="20">
        <f t="shared" si="4"/>
        <v>802.97282000000007</v>
      </c>
      <c r="K57" s="20">
        <v>802.97282000000007</v>
      </c>
      <c r="L57" s="20">
        <v>0</v>
      </c>
      <c r="M57" s="20">
        <v>0</v>
      </c>
      <c r="N57" s="20"/>
      <c r="O57" s="20"/>
      <c r="P57" s="44"/>
    </row>
    <row r="58" spans="1:16" s="10" customFormat="1" ht="9.75" customHeight="1" x14ac:dyDescent="0.15">
      <c r="A58" s="62"/>
      <c r="B58" s="26"/>
      <c r="C58" s="26"/>
      <c r="D58" s="76"/>
      <c r="E58" s="76"/>
      <c r="F58" s="77" t="s">
        <v>17</v>
      </c>
      <c r="G58" s="78" t="s">
        <v>202</v>
      </c>
      <c r="H58" s="83" t="s">
        <v>206</v>
      </c>
      <c r="I58" s="17">
        <f t="shared" si="3"/>
        <v>556.09182999999996</v>
      </c>
      <c r="J58" s="20">
        <f t="shared" si="4"/>
        <v>556.09182999999996</v>
      </c>
      <c r="K58" s="20">
        <v>556.09182999999996</v>
      </c>
      <c r="L58" s="20">
        <v>0</v>
      </c>
      <c r="M58" s="20">
        <v>0</v>
      </c>
      <c r="N58" s="20"/>
      <c r="O58" s="20"/>
      <c r="P58" s="44"/>
    </row>
    <row r="59" spans="1:16" s="11" customFormat="1" ht="9.75" customHeight="1" x14ac:dyDescent="0.15">
      <c r="A59" s="65"/>
      <c r="B59" s="27"/>
      <c r="C59" s="27"/>
      <c r="D59" s="80" t="s">
        <v>13</v>
      </c>
      <c r="E59" s="80"/>
      <c r="F59" s="81"/>
      <c r="G59" s="78"/>
      <c r="H59" s="82"/>
      <c r="I59" s="18">
        <f>+I60</f>
        <v>139768.17827</v>
      </c>
      <c r="J59" s="18">
        <f t="shared" ref="J59:O60" si="45">+J60</f>
        <v>139768.17827</v>
      </c>
      <c r="K59" s="18">
        <f t="shared" si="45"/>
        <v>0</v>
      </c>
      <c r="L59" s="18">
        <f t="shared" si="45"/>
        <v>139768.17827</v>
      </c>
      <c r="M59" s="18">
        <f t="shared" si="45"/>
        <v>0</v>
      </c>
      <c r="N59" s="18">
        <f t="shared" si="45"/>
        <v>0</v>
      </c>
      <c r="O59" s="18">
        <f t="shared" si="45"/>
        <v>0</v>
      </c>
      <c r="P59" s="44"/>
    </row>
    <row r="60" spans="1:16" s="10" customFormat="1" ht="9.75" customHeight="1" x14ac:dyDescent="0.15">
      <c r="A60" s="62"/>
      <c r="B60" s="26"/>
      <c r="C60" s="26"/>
      <c r="D60" s="76"/>
      <c r="E60" s="76" t="s">
        <v>155</v>
      </c>
      <c r="F60" s="77"/>
      <c r="G60" s="78"/>
      <c r="H60" s="79"/>
      <c r="I60" s="17">
        <f>+I61</f>
        <v>139768.17827</v>
      </c>
      <c r="J60" s="17">
        <f t="shared" si="45"/>
        <v>139768.17827</v>
      </c>
      <c r="K60" s="17">
        <f t="shared" si="45"/>
        <v>0</v>
      </c>
      <c r="L60" s="17">
        <f t="shared" si="45"/>
        <v>139768.17827</v>
      </c>
      <c r="M60" s="17">
        <f t="shared" si="45"/>
        <v>0</v>
      </c>
      <c r="N60" s="17">
        <f t="shared" si="45"/>
        <v>0</v>
      </c>
      <c r="O60" s="17">
        <f t="shared" si="45"/>
        <v>0</v>
      </c>
      <c r="P60" s="44"/>
    </row>
    <row r="61" spans="1:16" s="10" customFormat="1" ht="16.5" x14ac:dyDescent="0.15">
      <c r="A61" s="87"/>
      <c r="B61" s="88"/>
      <c r="C61" s="88"/>
      <c r="D61" s="89"/>
      <c r="E61" s="89"/>
      <c r="F61" s="90" t="s">
        <v>116</v>
      </c>
      <c r="G61" s="91" t="s">
        <v>202</v>
      </c>
      <c r="H61" s="92" t="s">
        <v>207</v>
      </c>
      <c r="I61" s="93">
        <f t="shared" ref="I61" si="46">+J61+O61</f>
        <v>139768.17827</v>
      </c>
      <c r="J61" s="94">
        <f t="shared" ref="J61" si="47">+K61+L61+M61+N61</f>
        <v>139768.17827</v>
      </c>
      <c r="K61" s="94">
        <v>0</v>
      </c>
      <c r="L61" s="94">
        <v>139768.17827</v>
      </c>
      <c r="M61" s="94">
        <v>0</v>
      </c>
      <c r="N61" s="94"/>
      <c r="O61" s="94"/>
      <c r="P61" s="44"/>
    </row>
    <row r="62" spans="1:16" s="11" customFormat="1" ht="9.75" customHeight="1" x14ac:dyDescent="0.15">
      <c r="A62" s="65"/>
      <c r="B62" s="27"/>
      <c r="C62" s="27"/>
      <c r="D62" s="80" t="s">
        <v>140</v>
      </c>
      <c r="E62" s="80"/>
      <c r="F62" s="81"/>
      <c r="G62" s="78"/>
      <c r="H62" s="82"/>
      <c r="I62" s="18">
        <f t="shared" ref="I62:N62" si="48">+I63</f>
        <v>1102427.1901400001</v>
      </c>
      <c r="J62" s="21">
        <f t="shared" si="48"/>
        <v>456589.28589000006</v>
      </c>
      <c r="K62" s="21">
        <f t="shared" si="48"/>
        <v>0</v>
      </c>
      <c r="L62" s="21">
        <f t="shared" si="48"/>
        <v>456589.28589000006</v>
      </c>
      <c r="M62" s="21">
        <f t="shared" si="48"/>
        <v>0</v>
      </c>
      <c r="N62" s="21">
        <f t="shared" si="48"/>
        <v>0</v>
      </c>
      <c r="O62" s="21">
        <f>+O63</f>
        <v>645837.90424999991</v>
      </c>
      <c r="P62" s="44"/>
    </row>
    <row r="63" spans="1:16" s="10" customFormat="1" ht="9.75" customHeight="1" x14ac:dyDescent="0.15">
      <c r="A63" s="62"/>
      <c r="B63" s="26"/>
      <c r="C63" s="26"/>
      <c r="D63" s="76"/>
      <c r="E63" s="76" t="s">
        <v>155</v>
      </c>
      <c r="F63" s="77"/>
      <c r="G63" s="78"/>
      <c r="H63" s="79"/>
      <c r="I63" s="17">
        <f t="shared" ref="I63:O63" si="49">SUM(I64:I79)</f>
        <v>1102427.1901400001</v>
      </c>
      <c r="J63" s="20">
        <f t="shared" si="49"/>
        <v>456589.28589000006</v>
      </c>
      <c r="K63" s="20">
        <f t="shared" si="49"/>
        <v>0</v>
      </c>
      <c r="L63" s="20">
        <f t="shared" si="49"/>
        <v>456589.28589000006</v>
      </c>
      <c r="M63" s="20">
        <f t="shared" si="49"/>
        <v>0</v>
      </c>
      <c r="N63" s="20">
        <f t="shared" si="49"/>
        <v>0</v>
      </c>
      <c r="O63" s="20">
        <f t="shared" si="49"/>
        <v>645837.90424999991</v>
      </c>
      <c r="P63" s="44"/>
    </row>
    <row r="64" spans="1:16" s="10" customFormat="1" ht="16.5" x14ac:dyDescent="0.15">
      <c r="A64" s="62"/>
      <c r="B64" s="26"/>
      <c r="C64" s="26"/>
      <c r="D64" s="76"/>
      <c r="E64" s="76"/>
      <c r="F64" s="77" t="s">
        <v>126</v>
      </c>
      <c r="G64" s="78" t="s">
        <v>202</v>
      </c>
      <c r="H64" s="79" t="s">
        <v>318</v>
      </c>
      <c r="I64" s="17">
        <f t="shared" si="3"/>
        <v>8106.1143899999997</v>
      </c>
      <c r="J64" s="20">
        <f t="shared" si="4"/>
        <v>8106.1143899999997</v>
      </c>
      <c r="K64" s="20">
        <v>0</v>
      </c>
      <c r="L64" s="20">
        <v>8106.1143899999997</v>
      </c>
      <c r="M64" s="20">
        <v>0</v>
      </c>
      <c r="N64" s="20"/>
      <c r="O64" s="20"/>
      <c r="P64" s="44"/>
    </row>
    <row r="65" spans="1:16" s="10" customFormat="1" ht="16.5" x14ac:dyDescent="0.15">
      <c r="A65" s="62"/>
      <c r="B65" s="26"/>
      <c r="C65" s="26"/>
      <c r="D65" s="76"/>
      <c r="E65" s="76"/>
      <c r="F65" s="77" t="s">
        <v>350</v>
      </c>
      <c r="G65" s="78" t="s">
        <v>202</v>
      </c>
      <c r="H65" s="79" t="s">
        <v>351</v>
      </c>
      <c r="I65" s="17">
        <f t="shared" ref="I65" si="50">+J65+O65</f>
        <v>9119.9611800000002</v>
      </c>
      <c r="J65" s="20">
        <f t="shared" ref="J65" si="51">+K65+L65+M65+N65</f>
        <v>9119.9611800000002</v>
      </c>
      <c r="K65" s="20"/>
      <c r="L65" s="20">
        <v>9119.9611800000002</v>
      </c>
      <c r="M65" s="20">
        <v>0</v>
      </c>
      <c r="N65" s="20"/>
      <c r="O65" s="20"/>
      <c r="P65" s="44"/>
    </row>
    <row r="66" spans="1:16" s="10" customFormat="1" ht="9.75" customHeight="1" x14ac:dyDescent="0.15">
      <c r="A66" s="62"/>
      <c r="B66" s="26"/>
      <c r="C66" s="26"/>
      <c r="D66" s="76"/>
      <c r="E66" s="76"/>
      <c r="F66" s="77" t="s">
        <v>125</v>
      </c>
      <c r="G66" s="78" t="s">
        <v>202</v>
      </c>
      <c r="H66" s="83" t="s">
        <v>208</v>
      </c>
      <c r="I66" s="17">
        <f t="shared" si="3"/>
        <v>256.34070000000003</v>
      </c>
      <c r="J66" s="20">
        <f t="shared" si="4"/>
        <v>0</v>
      </c>
      <c r="K66" s="20"/>
      <c r="L66" s="20"/>
      <c r="M66" s="20"/>
      <c r="N66" s="20"/>
      <c r="O66" s="20">
        <v>256.34070000000003</v>
      </c>
      <c r="P66" s="44"/>
    </row>
    <row r="67" spans="1:16" s="10" customFormat="1" ht="18" customHeight="1" x14ac:dyDescent="0.15">
      <c r="A67" s="62"/>
      <c r="B67" s="26"/>
      <c r="C67" s="26"/>
      <c r="D67" s="76"/>
      <c r="E67" s="76"/>
      <c r="F67" s="77" t="s">
        <v>124</v>
      </c>
      <c r="G67" s="78" t="s">
        <v>202</v>
      </c>
      <c r="H67" s="83" t="s">
        <v>211</v>
      </c>
      <c r="I67" s="17">
        <f t="shared" ref="I67" si="52">+J67+O67</f>
        <v>260614.68215000004</v>
      </c>
      <c r="J67" s="20">
        <f t="shared" ref="J67" si="53">+K67+L67+M67+N67</f>
        <v>0</v>
      </c>
      <c r="K67" s="20"/>
      <c r="L67" s="20"/>
      <c r="M67" s="20"/>
      <c r="N67" s="20"/>
      <c r="O67" s="20">
        <v>260614.68215000004</v>
      </c>
      <c r="P67" s="44"/>
    </row>
    <row r="68" spans="1:16" s="10" customFormat="1" ht="16.5" x14ac:dyDescent="0.15">
      <c r="A68" s="62"/>
      <c r="B68" s="26"/>
      <c r="C68" s="26"/>
      <c r="D68" s="76"/>
      <c r="E68" s="76"/>
      <c r="F68" s="77" t="s">
        <v>162</v>
      </c>
      <c r="G68" s="78" t="s">
        <v>202</v>
      </c>
      <c r="H68" s="83" t="s">
        <v>209</v>
      </c>
      <c r="I68" s="17">
        <f t="shared" si="3"/>
        <v>5726.9189999999999</v>
      </c>
      <c r="J68" s="20">
        <f t="shared" si="4"/>
        <v>0</v>
      </c>
      <c r="K68" s="20"/>
      <c r="L68" s="20"/>
      <c r="M68" s="20"/>
      <c r="N68" s="20"/>
      <c r="O68" s="20">
        <v>5726.9189999999999</v>
      </c>
      <c r="P68" s="44"/>
    </row>
    <row r="69" spans="1:16" s="10" customFormat="1" ht="9.75" customHeight="1" x14ac:dyDescent="0.15">
      <c r="A69" s="62"/>
      <c r="B69" s="26"/>
      <c r="C69" s="26"/>
      <c r="D69" s="76"/>
      <c r="E69" s="76"/>
      <c r="F69" s="77" t="s">
        <v>123</v>
      </c>
      <c r="G69" s="78" t="s">
        <v>202</v>
      </c>
      <c r="H69" s="83" t="s">
        <v>210</v>
      </c>
      <c r="I69" s="17">
        <f t="shared" si="3"/>
        <v>61282.991890000005</v>
      </c>
      <c r="J69" s="20">
        <f t="shared" si="4"/>
        <v>0</v>
      </c>
      <c r="K69" s="20"/>
      <c r="L69" s="20"/>
      <c r="M69" s="20"/>
      <c r="N69" s="20"/>
      <c r="O69" s="20">
        <v>61282.991890000005</v>
      </c>
      <c r="P69" s="44"/>
    </row>
    <row r="70" spans="1:16" s="10" customFormat="1" ht="9.75" customHeight="1" x14ac:dyDescent="0.15">
      <c r="A70" s="62"/>
      <c r="B70" s="26"/>
      <c r="C70" s="26"/>
      <c r="D70" s="76"/>
      <c r="E70" s="76"/>
      <c r="F70" s="77" t="s">
        <v>122</v>
      </c>
      <c r="G70" s="78" t="s">
        <v>202</v>
      </c>
      <c r="H70" s="83" t="s">
        <v>212</v>
      </c>
      <c r="I70" s="17">
        <f t="shared" si="3"/>
        <v>1477.4381799999999</v>
      </c>
      <c r="J70" s="20">
        <f t="shared" si="4"/>
        <v>0</v>
      </c>
      <c r="K70" s="20"/>
      <c r="L70" s="20"/>
      <c r="M70" s="20"/>
      <c r="N70" s="20"/>
      <c r="O70" s="20">
        <v>1477.4381799999999</v>
      </c>
      <c r="P70" s="44"/>
    </row>
    <row r="71" spans="1:16" s="10" customFormat="1" ht="9.75" customHeight="1" x14ac:dyDescent="0.15">
      <c r="A71" s="62"/>
      <c r="B71" s="26"/>
      <c r="C71" s="26"/>
      <c r="D71" s="76"/>
      <c r="E71" s="76"/>
      <c r="F71" s="77" t="s">
        <v>121</v>
      </c>
      <c r="G71" s="78" t="s">
        <v>202</v>
      </c>
      <c r="H71" s="83" t="s">
        <v>213</v>
      </c>
      <c r="I71" s="17">
        <f t="shared" si="3"/>
        <v>19440.208999999999</v>
      </c>
      <c r="J71" s="20">
        <f t="shared" si="4"/>
        <v>0</v>
      </c>
      <c r="K71" s="20"/>
      <c r="L71" s="20"/>
      <c r="M71" s="20"/>
      <c r="N71" s="20"/>
      <c r="O71" s="20">
        <v>19440.208999999999</v>
      </c>
      <c r="P71" s="44"/>
    </row>
    <row r="72" spans="1:16" s="10" customFormat="1" ht="16.5" x14ac:dyDescent="0.15">
      <c r="A72" s="62"/>
      <c r="B72" s="26"/>
      <c r="C72" s="26"/>
      <c r="D72" s="76"/>
      <c r="E72" s="76"/>
      <c r="F72" s="77" t="s">
        <v>120</v>
      </c>
      <c r="G72" s="78" t="s">
        <v>202</v>
      </c>
      <c r="H72" s="79" t="s">
        <v>214</v>
      </c>
      <c r="I72" s="17">
        <f t="shared" si="3"/>
        <v>218613.04199999999</v>
      </c>
      <c r="J72" s="20">
        <f t="shared" si="4"/>
        <v>0</v>
      </c>
      <c r="K72" s="20"/>
      <c r="L72" s="20"/>
      <c r="M72" s="20"/>
      <c r="N72" s="20"/>
      <c r="O72" s="20">
        <v>218613.04199999999</v>
      </c>
      <c r="P72" s="44"/>
    </row>
    <row r="73" spans="1:16" s="10" customFormat="1" ht="16.5" x14ac:dyDescent="0.15">
      <c r="A73" s="62"/>
      <c r="B73" s="26"/>
      <c r="C73" s="26"/>
      <c r="D73" s="76"/>
      <c r="E73" s="76"/>
      <c r="F73" s="77" t="s">
        <v>176</v>
      </c>
      <c r="G73" s="78" t="s">
        <v>202</v>
      </c>
      <c r="H73" s="79" t="s">
        <v>177</v>
      </c>
      <c r="I73" s="17">
        <f t="shared" ref="I73" si="54">+J73+O73</f>
        <v>63413.656849999999</v>
      </c>
      <c r="J73" s="20">
        <f t="shared" ref="J73" si="55">+K73+L73+M73+N73</f>
        <v>63413.656849999999</v>
      </c>
      <c r="K73" s="20">
        <v>0</v>
      </c>
      <c r="L73" s="20">
        <v>63413.656849999999</v>
      </c>
      <c r="M73" s="20">
        <v>0</v>
      </c>
      <c r="N73" s="20"/>
      <c r="O73" s="20"/>
      <c r="P73" s="44"/>
    </row>
    <row r="74" spans="1:16" s="10" customFormat="1" ht="9.75" customHeight="1" x14ac:dyDescent="0.15">
      <c r="A74" s="62"/>
      <c r="B74" s="26"/>
      <c r="C74" s="26"/>
      <c r="D74" s="76"/>
      <c r="E74" s="76"/>
      <c r="F74" s="77" t="s">
        <v>119</v>
      </c>
      <c r="G74" s="78" t="s">
        <v>202</v>
      </c>
      <c r="H74" s="83" t="s">
        <v>215</v>
      </c>
      <c r="I74" s="17">
        <f t="shared" si="3"/>
        <v>2882.1293300000002</v>
      </c>
      <c r="J74" s="20">
        <f t="shared" si="4"/>
        <v>0</v>
      </c>
      <c r="K74" s="20"/>
      <c r="L74" s="20"/>
      <c r="M74" s="20"/>
      <c r="N74" s="20"/>
      <c r="O74" s="20">
        <v>2882.1293300000002</v>
      </c>
      <c r="P74" s="44"/>
    </row>
    <row r="75" spans="1:16" s="10" customFormat="1" ht="9.75" customHeight="1" x14ac:dyDescent="0.15">
      <c r="A75" s="62"/>
      <c r="B75" s="26"/>
      <c r="C75" s="26"/>
      <c r="D75" s="76"/>
      <c r="E75" s="76"/>
      <c r="F75" s="77" t="s">
        <v>118</v>
      </c>
      <c r="G75" s="78" t="s">
        <v>202</v>
      </c>
      <c r="H75" s="83" t="s">
        <v>216</v>
      </c>
      <c r="I75" s="17">
        <f t="shared" si="3"/>
        <v>240.352</v>
      </c>
      <c r="J75" s="20">
        <f t="shared" si="4"/>
        <v>0</v>
      </c>
      <c r="K75" s="20"/>
      <c r="L75" s="20"/>
      <c r="M75" s="20"/>
      <c r="N75" s="20"/>
      <c r="O75" s="20">
        <v>240.352</v>
      </c>
      <c r="P75" s="44"/>
    </row>
    <row r="76" spans="1:16" s="10" customFormat="1" ht="9.75" customHeight="1" x14ac:dyDescent="0.15">
      <c r="A76" s="62"/>
      <c r="B76" s="26"/>
      <c r="C76" s="26"/>
      <c r="D76" s="76"/>
      <c r="E76" s="76"/>
      <c r="F76" s="77" t="s">
        <v>117</v>
      </c>
      <c r="G76" s="78" t="s">
        <v>202</v>
      </c>
      <c r="H76" s="83" t="s">
        <v>217</v>
      </c>
      <c r="I76" s="17">
        <f t="shared" si="3"/>
        <v>909.47</v>
      </c>
      <c r="J76" s="20">
        <f t="shared" si="4"/>
        <v>0</v>
      </c>
      <c r="K76" s="20"/>
      <c r="L76" s="20"/>
      <c r="M76" s="20"/>
      <c r="N76" s="20"/>
      <c r="O76" s="20">
        <v>909.47</v>
      </c>
      <c r="P76" s="44"/>
    </row>
    <row r="77" spans="1:16" s="10" customFormat="1" ht="16.5" x14ac:dyDescent="0.15">
      <c r="A77" s="62"/>
      <c r="B77" s="26"/>
      <c r="C77" s="26"/>
      <c r="D77" s="76"/>
      <c r="E77" s="76"/>
      <c r="F77" s="77" t="s">
        <v>116</v>
      </c>
      <c r="G77" s="78" t="s">
        <v>202</v>
      </c>
      <c r="H77" s="79" t="s">
        <v>207</v>
      </c>
      <c r="I77" s="17">
        <f t="shared" si="3"/>
        <v>404185.55347000004</v>
      </c>
      <c r="J77" s="20">
        <f t="shared" si="4"/>
        <v>375949.55347000004</v>
      </c>
      <c r="K77" s="20">
        <v>0</v>
      </c>
      <c r="L77" s="20">
        <v>375949.55347000004</v>
      </c>
      <c r="M77" s="20">
        <v>0</v>
      </c>
      <c r="N77" s="20"/>
      <c r="O77" s="20">
        <v>28236</v>
      </c>
      <c r="P77" s="44"/>
    </row>
    <row r="78" spans="1:16" s="10" customFormat="1" ht="16.5" x14ac:dyDescent="0.15">
      <c r="A78" s="62"/>
      <c r="B78" s="26"/>
      <c r="C78" s="26"/>
      <c r="D78" s="76"/>
      <c r="E78" s="76"/>
      <c r="F78" s="77" t="s">
        <v>115</v>
      </c>
      <c r="G78" s="78" t="s">
        <v>202</v>
      </c>
      <c r="H78" s="106" t="s">
        <v>422</v>
      </c>
      <c r="I78" s="17">
        <f t="shared" si="3"/>
        <v>41222.622000000003</v>
      </c>
      <c r="J78" s="20">
        <f t="shared" si="4"/>
        <v>0</v>
      </c>
      <c r="K78" s="20"/>
      <c r="L78" s="20"/>
      <c r="M78" s="20"/>
      <c r="N78" s="20"/>
      <c r="O78" s="20">
        <v>41222.622000000003</v>
      </c>
      <c r="P78" s="44"/>
    </row>
    <row r="79" spans="1:16" s="10" customFormat="1" ht="9.75" customHeight="1" x14ac:dyDescent="0.15">
      <c r="A79" s="62"/>
      <c r="B79" s="26"/>
      <c r="C79" s="26"/>
      <c r="D79" s="76"/>
      <c r="E79" s="76"/>
      <c r="F79" s="77" t="s">
        <v>114</v>
      </c>
      <c r="G79" s="78" t="s">
        <v>202</v>
      </c>
      <c r="H79" s="83" t="s">
        <v>218</v>
      </c>
      <c r="I79" s="17">
        <f t="shared" si="3"/>
        <v>4935.7079999999996</v>
      </c>
      <c r="J79" s="20">
        <f t="shared" si="4"/>
        <v>0</v>
      </c>
      <c r="K79" s="20"/>
      <c r="L79" s="20"/>
      <c r="M79" s="20"/>
      <c r="N79" s="20"/>
      <c r="O79" s="20">
        <v>4935.7079999999996</v>
      </c>
      <c r="P79" s="44"/>
    </row>
    <row r="80" spans="1:16" s="10" customFormat="1" ht="9.75" customHeight="1" x14ac:dyDescent="0.15">
      <c r="A80" s="62"/>
      <c r="B80" s="26"/>
      <c r="C80" s="59" t="s">
        <v>113</v>
      </c>
      <c r="D80" s="76"/>
      <c r="E80" s="76"/>
      <c r="F80" s="77"/>
      <c r="G80" s="78"/>
      <c r="H80" s="79"/>
      <c r="I80" s="42">
        <f t="shared" ref="I80:N80" si="56">+I81+I83</f>
        <v>7831165.9069000017</v>
      </c>
      <c r="J80" s="43">
        <f t="shared" si="56"/>
        <v>7771379.408350002</v>
      </c>
      <c r="K80" s="43">
        <f t="shared" si="56"/>
        <v>7771379.408350002</v>
      </c>
      <c r="L80" s="43">
        <f t="shared" si="56"/>
        <v>0</v>
      </c>
      <c r="M80" s="43">
        <f t="shared" si="56"/>
        <v>0</v>
      </c>
      <c r="N80" s="43">
        <f t="shared" si="56"/>
        <v>0</v>
      </c>
      <c r="O80" s="43">
        <f>+O81+O83</f>
        <v>59786.498550000004</v>
      </c>
      <c r="P80" s="44"/>
    </row>
    <row r="81" spans="1:16" s="11" customFormat="1" ht="9.75" customHeight="1" x14ac:dyDescent="0.15">
      <c r="A81" s="65"/>
      <c r="B81" s="27"/>
      <c r="C81" s="27"/>
      <c r="D81" s="80" t="s">
        <v>4</v>
      </c>
      <c r="E81" s="80"/>
      <c r="F81" s="81"/>
      <c r="G81" s="78"/>
      <c r="H81" s="82"/>
      <c r="I81" s="18">
        <f t="shared" ref="I81:N81" si="57">+I82</f>
        <v>7771379.408350002</v>
      </c>
      <c r="J81" s="21">
        <f t="shared" si="57"/>
        <v>7771379.408350002</v>
      </c>
      <c r="K81" s="21">
        <f t="shared" si="57"/>
        <v>7771379.408350002</v>
      </c>
      <c r="L81" s="21">
        <f t="shared" si="57"/>
        <v>0</v>
      </c>
      <c r="M81" s="21">
        <f t="shared" si="57"/>
        <v>0</v>
      </c>
      <c r="N81" s="21">
        <f t="shared" si="57"/>
        <v>0</v>
      </c>
      <c r="O81" s="21">
        <f>+O82</f>
        <v>0</v>
      </c>
      <c r="P81" s="44"/>
    </row>
    <row r="82" spans="1:16" s="10" customFormat="1" ht="9.75" customHeight="1" x14ac:dyDescent="0.15">
      <c r="A82" s="62"/>
      <c r="B82" s="26"/>
      <c r="C82" s="26"/>
      <c r="D82" s="76"/>
      <c r="E82" s="76" t="s">
        <v>14</v>
      </c>
      <c r="F82" s="77"/>
      <c r="G82" s="78"/>
      <c r="H82" s="79"/>
      <c r="I82" s="17">
        <f t="shared" ref="I82:I132" si="58">+J82+O82</f>
        <v>7771379.408350002</v>
      </c>
      <c r="J82" s="20">
        <f t="shared" ref="J82:J132" si="59">+K82+L82+M82+N82</f>
        <v>7771379.408350002</v>
      </c>
      <c r="K82" s="20">
        <v>7771379.408350002</v>
      </c>
      <c r="L82" s="20">
        <v>0</v>
      </c>
      <c r="M82" s="20">
        <v>0</v>
      </c>
      <c r="N82" s="20"/>
      <c r="O82" s="20"/>
      <c r="P82" s="44"/>
    </row>
    <row r="83" spans="1:16" s="11" customFormat="1" ht="9.75" customHeight="1" x14ac:dyDescent="0.15">
      <c r="A83" s="65"/>
      <c r="B83" s="27"/>
      <c r="C83" s="27"/>
      <c r="D83" s="80" t="s">
        <v>140</v>
      </c>
      <c r="E83" s="80"/>
      <c r="F83" s="81"/>
      <c r="G83" s="78"/>
      <c r="H83" s="82"/>
      <c r="I83" s="18">
        <f t="shared" ref="I83:N83" si="60">+I84</f>
        <v>59786.498550000004</v>
      </c>
      <c r="J83" s="21">
        <f t="shared" si="60"/>
        <v>0</v>
      </c>
      <c r="K83" s="21">
        <f t="shared" si="60"/>
        <v>0</v>
      </c>
      <c r="L83" s="21">
        <f t="shared" si="60"/>
        <v>0</v>
      </c>
      <c r="M83" s="21">
        <f t="shared" si="60"/>
        <v>0</v>
      </c>
      <c r="N83" s="21">
        <f t="shared" si="60"/>
        <v>0</v>
      </c>
      <c r="O83" s="21">
        <f>+O84</f>
        <v>59786.498550000004</v>
      </c>
      <c r="P83" s="44"/>
    </row>
    <row r="84" spans="1:16" s="10" customFormat="1" ht="9.75" customHeight="1" x14ac:dyDescent="0.15">
      <c r="A84" s="62"/>
      <c r="B84" s="26"/>
      <c r="C84" s="26"/>
      <c r="D84" s="76"/>
      <c r="E84" s="76" t="s">
        <v>3</v>
      </c>
      <c r="F84" s="77"/>
      <c r="G84" s="78"/>
      <c r="H84" s="79"/>
      <c r="I84" s="17">
        <f t="shared" ref="I84:N84" si="61">+I85</f>
        <v>59786.498550000004</v>
      </c>
      <c r="J84" s="20">
        <f t="shared" si="61"/>
        <v>0</v>
      </c>
      <c r="K84" s="20">
        <f t="shared" si="61"/>
        <v>0</v>
      </c>
      <c r="L84" s="20">
        <f t="shared" si="61"/>
        <v>0</v>
      </c>
      <c r="M84" s="20">
        <f t="shared" si="61"/>
        <v>0</v>
      </c>
      <c r="N84" s="20">
        <f t="shared" si="61"/>
        <v>0</v>
      </c>
      <c r="O84" s="20">
        <f>+O85</f>
        <v>59786.498550000004</v>
      </c>
      <c r="P84" s="44"/>
    </row>
    <row r="85" spans="1:16" s="10" customFormat="1" ht="16.5" x14ac:dyDescent="0.15">
      <c r="A85" s="62"/>
      <c r="B85" s="26"/>
      <c r="C85" s="26"/>
      <c r="D85" s="76"/>
      <c r="E85" s="76"/>
      <c r="F85" s="77" t="s">
        <v>112</v>
      </c>
      <c r="G85" s="78" t="s">
        <v>202</v>
      </c>
      <c r="H85" s="79" t="s">
        <v>219</v>
      </c>
      <c r="I85" s="17">
        <f t="shared" si="58"/>
        <v>59786.498550000004</v>
      </c>
      <c r="J85" s="20">
        <f t="shared" si="59"/>
        <v>0</v>
      </c>
      <c r="K85" s="20"/>
      <c r="L85" s="20"/>
      <c r="M85" s="20"/>
      <c r="N85" s="20"/>
      <c r="O85" s="20">
        <v>59786.498550000004</v>
      </c>
      <c r="P85" s="44"/>
    </row>
    <row r="86" spans="1:16" s="10" customFormat="1" ht="15" x14ac:dyDescent="0.15">
      <c r="A86" s="62"/>
      <c r="B86" s="26"/>
      <c r="C86" s="124" t="s">
        <v>111</v>
      </c>
      <c r="D86" s="127"/>
      <c r="E86" s="127"/>
      <c r="F86" s="127"/>
      <c r="G86" s="127"/>
      <c r="H86" s="128"/>
      <c r="I86" s="42">
        <f t="shared" ref="I86:N86" si="62">+I87+I92</f>
        <v>852282.6728399999</v>
      </c>
      <c r="J86" s="43">
        <f t="shared" si="62"/>
        <v>829311.83314</v>
      </c>
      <c r="K86" s="43">
        <f t="shared" si="62"/>
        <v>423403.52758999995</v>
      </c>
      <c r="L86" s="43">
        <f t="shared" si="62"/>
        <v>405908.30555000005</v>
      </c>
      <c r="M86" s="43">
        <f t="shared" si="62"/>
        <v>0</v>
      </c>
      <c r="N86" s="43">
        <f t="shared" si="62"/>
        <v>0</v>
      </c>
      <c r="O86" s="43">
        <f>+O87+O92</f>
        <v>22970.8397</v>
      </c>
      <c r="P86" s="44"/>
    </row>
    <row r="87" spans="1:16" s="11" customFormat="1" ht="9.75" customHeight="1" x14ac:dyDescent="0.15">
      <c r="A87" s="65"/>
      <c r="B87" s="27"/>
      <c r="C87" s="27"/>
      <c r="D87" s="80" t="s">
        <v>4</v>
      </c>
      <c r="E87" s="80"/>
      <c r="F87" s="81"/>
      <c r="G87" s="78"/>
      <c r="H87" s="82"/>
      <c r="I87" s="18">
        <f t="shared" ref="I87:N87" si="63">+I88</f>
        <v>423403.52758999995</v>
      </c>
      <c r="J87" s="21">
        <f t="shared" si="63"/>
        <v>423403.52758999995</v>
      </c>
      <c r="K87" s="21">
        <f t="shared" si="63"/>
        <v>423403.52758999995</v>
      </c>
      <c r="L87" s="21">
        <f t="shared" si="63"/>
        <v>0</v>
      </c>
      <c r="M87" s="21">
        <f t="shared" si="63"/>
        <v>0</v>
      </c>
      <c r="N87" s="21">
        <f t="shared" si="63"/>
        <v>0</v>
      </c>
      <c r="O87" s="21">
        <f>+O88</f>
        <v>0</v>
      </c>
      <c r="P87" s="44"/>
    </row>
    <row r="88" spans="1:16" s="10" customFormat="1" ht="9.75" customHeight="1" x14ac:dyDescent="0.15">
      <c r="A88" s="62"/>
      <c r="B88" s="26"/>
      <c r="C88" s="26"/>
      <c r="D88" s="76"/>
      <c r="E88" s="76" t="s">
        <v>20</v>
      </c>
      <c r="F88" s="77"/>
      <c r="G88" s="78"/>
      <c r="H88" s="79"/>
      <c r="I88" s="17">
        <f>+I91+I89+I90</f>
        <v>423403.52758999995</v>
      </c>
      <c r="J88" s="17">
        <f t="shared" ref="J88:O88" si="64">+J91+J89+J90</f>
        <v>423403.52758999995</v>
      </c>
      <c r="K88" s="17">
        <f t="shared" si="64"/>
        <v>423403.52758999995</v>
      </c>
      <c r="L88" s="17">
        <f t="shared" si="64"/>
        <v>0</v>
      </c>
      <c r="M88" s="17">
        <f t="shared" si="64"/>
        <v>0</v>
      </c>
      <c r="N88" s="17">
        <f t="shared" si="64"/>
        <v>0</v>
      </c>
      <c r="O88" s="17">
        <f t="shared" si="64"/>
        <v>0</v>
      </c>
      <c r="P88" s="44"/>
    </row>
    <row r="89" spans="1:16" s="10" customFormat="1" ht="16.5" x14ac:dyDescent="0.15">
      <c r="A89" s="62"/>
      <c r="B89" s="26"/>
      <c r="C89" s="26"/>
      <c r="D89" s="76"/>
      <c r="E89" s="76"/>
      <c r="F89" s="77" t="s">
        <v>25</v>
      </c>
      <c r="G89" s="78" t="s">
        <v>202</v>
      </c>
      <c r="H89" s="79" t="s">
        <v>352</v>
      </c>
      <c r="I89" s="17">
        <f t="shared" ref="I89:I90" si="65">+J89+O89</f>
        <v>86500.381510000007</v>
      </c>
      <c r="J89" s="20">
        <f t="shared" ref="J89:J90" si="66">+K89+L89+M89+N89</f>
        <v>86500.381510000007</v>
      </c>
      <c r="K89" s="20">
        <v>86500.381510000007</v>
      </c>
      <c r="L89" s="20"/>
      <c r="M89" s="20"/>
      <c r="N89" s="20"/>
      <c r="O89" s="20"/>
      <c r="P89" s="44"/>
    </row>
    <row r="90" spans="1:16" s="10" customFormat="1" ht="16.5" x14ac:dyDescent="0.15">
      <c r="A90" s="62"/>
      <c r="B90" s="26"/>
      <c r="C90" s="26"/>
      <c r="D90" s="76"/>
      <c r="E90" s="76"/>
      <c r="F90" s="77" t="s">
        <v>18</v>
      </c>
      <c r="G90" s="78" t="s">
        <v>202</v>
      </c>
      <c r="H90" s="79" t="s">
        <v>353</v>
      </c>
      <c r="I90" s="17">
        <f t="shared" si="65"/>
        <v>8359.4161400000012</v>
      </c>
      <c r="J90" s="20">
        <f t="shared" si="66"/>
        <v>8359.4161400000012</v>
      </c>
      <c r="K90" s="20">
        <v>8359.4161400000012</v>
      </c>
      <c r="L90" s="20"/>
      <c r="M90" s="20"/>
      <c r="N90" s="20"/>
      <c r="O90" s="20"/>
      <c r="P90" s="44"/>
    </row>
    <row r="91" spans="1:16" s="10" customFormat="1" ht="9.75" customHeight="1" x14ac:dyDescent="0.15">
      <c r="A91" s="62"/>
      <c r="B91" s="26"/>
      <c r="C91" s="26"/>
      <c r="D91" s="76"/>
      <c r="E91" s="76"/>
      <c r="F91" s="77" t="s">
        <v>84</v>
      </c>
      <c r="G91" s="78" t="s">
        <v>202</v>
      </c>
      <c r="H91" s="83" t="s">
        <v>220</v>
      </c>
      <c r="I91" s="17">
        <f t="shared" si="58"/>
        <v>328543.72993999993</v>
      </c>
      <c r="J91" s="20">
        <f t="shared" si="59"/>
        <v>328543.72993999993</v>
      </c>
      <c r="K91" s="20">
        <v>328543.72993999993</v>
      </c>
      <c r="L91" s="20"/>
      <c r="M91" s="20"/>
      <c r="N91" s="20"/>
      <c r="O91" s="20"/>
      <c r="P91" s="44"/>
    </row>
    <row r="92" spans="1:16" s="11" customFormat="1" ht="9.75" customHeight="1" x14ac:dyDescent="0.15">
      <c r="A92" s="65"/>
      <c r="B92" s="27"/>
      <c r="C92" s="27"/>
      <c r="D92" s="80" t="s">
        <v>140</v>
      </c>
      <c r="E92" s="80"/>
      <c r="F92" s="81"/>
      <c r="G92" s="78"/>
      <c r="H92" s="82"/>
      <c r="I92" s="18">
        <f t="shared" ref="I92:N92" si="67">+I93</f>
        <v>428879.14525</v>
      </c>
      <c r="J92" s="21">
        <f t="shared" si="67"/>
        <v>405908.30555000005</v>
      </c>
      <c r="K92" s="21">
        <f t="shared" si="67"/>
        <v>0</v>
      </c>
      <c r="L92" s="21">
        <f t="shared" si="67"/>
        <v>405908.30555000005</v>
      </c>
      <c r="M92" s="21">
        <f t="shared" si="67"/>
        <v>0</v>
      </c>
      <c r="N92" s="21">
        <f t="shared" si="67"/>
        <v>0</v>
      </c>
      <c r="O92" s="21">
        <f>+O93</f>
        <v>22970.8397</v>
      </c>
      <c r="P92" s="44"/>
    </row>
    <row r="93" spans="1:16" s="10" customFormat="1" ht="9.75" customHeight="1" x14ac:dyDescent="0.15">
      <c r="A93" s="62"/>
      <c r="B93" s="26"/>
      <c r="C93" s="26"/>
      <c r="D93" s="76"/>
      <c r="E93" s="76" t="s">
        <v>3</v>
      </c>
      <c r="F93" s="77"/>
      <c r="G93" s="78"/>
      <c r="H93" s="79"/>
      <c r="I93" s="17">
        <f>+I98+I94+I95+I96+I97</f>
        <v>428879.14525</v>
      </c>
      <c r="J93" s="17">
        <f t="shared" ref="J93:O93" si="68">+J98+J94+J95+J96+J97</f>
        <v>405908.30555000005</v>
      </c>
      <c r="K93" s="17">
        <f t="shared" si="68"/>
        <v>0</v>
      </c>
      <c r="L93" s="17">
        <f t="shared" si="68"/>
        <v>405908.30555000005</v>
      </c>
      <c r="M93" s="17">
        <f t="shared" si="68"/>
        <v>0</v>
      </c>
      <c r="N93" s="17">
        <f t="shared" si="68"/>
        <v>0</v>
      </c>
      <c r="O93" s="17">
        <f t="shared" si="68"/>
        <v>22970.8397</v>
      </c>
      <c r="P93" s="44"/>
    </row>
    <row r="94" spans="1:16" s="10" customFormat="1" ht="9.75" customHeight="1" x14ac:dyDescent="0.15">
      <c r="A94" s="62"/>
      <c r="B94" s="26"/>
      <c r="C94" s="26"/>
      <c r="D94" s="76"/>
      <c r="E94" s="76"/>
      <c r="F94" s="77" t="s">
        <v>354</v>
      </c>
      <c r="G94" s="78" t="s">
        <v>202</v>
      </c>
      <c r="H94" s="79" t="s">
        <v>357</v>
      </c>
      <c r="I94" s="17">
        <f t="shared" ref="I94:I97" si="69">+J94+O94</f>
        <v>187344.15400000001</v>
      </c>
      <c r="J94" s="20">
        <f t="shared" ref="J94:J97" si="70">+K94+L94+M94+N94</f>
        <v>187344.15400000001</v>
      </c>
      <c r="K94" s="20">
        <v>0</v>
      </c>
      <c r="L94" s="20">
        <v>187344.15400000001</v>
      </c>
      <c r="M94" s="20">
        <v>0</v>
      </c>
      <c r="N94" s="20"/>
      <c r="O94" s="20"/>
      <c r="P94" s="44"/>
    </row>
    <row r="95" spans="1:16" s="10" customFormat="1" ht="9.75" customHeight="1" x14ac:dyDescent="0.15">
      <c r="A95" s="62"/>
      <c r="B95" s="26"/>
      <c r="C95" s="26"/>
      <c r="D95" s="76"/>
      <c r="E95" s="76"/>
      <c r="F95" s="77" t="s">
        <v>355</v>
      </c>
      <c r="G95" s="78" t="s">
        <v>202</v>
      </c>
      <c r="H95" s="79" t="s">
        <v>358</v>
      </c>
      <c r="I95" s="17">
        <f t="shared" si="69"/>
        <v>9209.1640000000007</v>
      </c>
      <c r="J95" s="20">
        <f t="shared" si="70"/>
        <v>9209.1640000000007</v>
      </c>
      <c r="K95" s="20">
        <v>0</v>
      </c>
      <c r="L95" s="20">
        <v>9209.1640000000007</v>
      </c>
      <c r="M95" s="20">
        <v>0</v>
      </c>
      <c r="N95" s="20"/>
      <c r="O95" s="20"/>
      <c r="P95" s="44"/>
    </row>
    <row r="96" spans="1:16" s="10" customFormat="1" ht="9.75" customHeight="1" x14ac:dyDescent="0.15">
      <c r="A96" s="62"/>
      <c r="B96" s="26"/>
      <c r="C96" s="26"/>
      <c r="D96" s="76"/>
      <c r="E96" s="76"/>
      <c r="F96" s="77" t="s">
        <v>356</v>
      </c>
      <c r="G96" s="78" t="s">
        <v>202</v>
      </c>
      <c r="H96" s="79" t="s">
        <v>359</v>
      </c>
      <c r="I96" s="17">
        <f t="shared" si="69"/>
        <v>209354.98755000002</v>
      </c>
      <c r="J96" s="20">
        <f t="shared" si="70"/>
        <v>209354.98755000002</v>
      </c>
      <c r="K96" s="20">
        <v>0</v>
      </c>
      <c r="L96" s="20">
        <v>209354.98755000002</v>
      </c>
      <c r="M96" s="20">
        <v>0</v>
      </c>
      <c r="N96" s="20"/>
      <c r="O96" s="20"/>
      <c r="P96" s="44"/>
    </row>
    <row r="97" spans="1:16" s="10" customFormat="1" ht="16.5" x14ac:dyDescent="0.15">
      <c r="A97" s="62"/>
      <c r="B97" s="26"/>
      <c r="C97" s="26"/>
      <c r="D97" s="76"/>
      <c r="E97" s="76"/>
      <c r="F97" s="77" t="s">
        <v>409</v>
      </c>
      <c r="G97" s="78" t="s">
        <v>202</v>
      </c>
      <c r="H97" s="79" t="s">
        <v>410</v>
      </c>
      <c r="I97" s="17">
        <f t="shared" si="69"/>
        <v>6377.4621399999996</v>
      </c>
      <c r="J97" s="20">
        <f t="shared" si="70"/>
        <v>0</v>
      </c>
      <c r="K97" s="20"/>
      <c r="L97" s="20"/>
      <c r="M97" s="20"/>
      <c r="N97" s="20"/>
      <c r="O97" s="20">
        <v>6377.4621399999996</v>
      </c>
      <c r="P97" s="44"/>
    </row>
    <row r="98" spans="1:16" s="10" customFormat="1" ht="9.75" customHeight="1" x14ac:dyDescent="0.15">
      <c r="A98" s="62"/>
      <c r="B98" s="26"/>
      <c r="C98" s="26"/>
      <c r="D98" s="76"/>
      <c r="E98" s="76"/>
      <c r="F98" s="77" t="s">
        <v>328</v>
      </c>
      <c r="G98" s="78" t="s">
        <v>202</v>
      </c>
      <c r="H98" s="79" t="s">
        <v>221</v>
      </c>
      <c r="I98" s="17">
        <f t="shared" si="58"/>
        <v>16593.377560000001</v>
      </c>
      <c r="J98" s="20">
        <f t="shared" si="59"/>
        <v>0</v>
      </c>
      <c r="K98" s="20"/>
      <c r="L98" s="20"/>
      <c r="M98" s="20"/>
      <c r="N98" s="20"/>
      <c r="O98" s="20">
        <v>16593.377560000001</v>
      </c>
      <c r="P98" s="44"/>
    </row>
    <row r="99" spans="1:16" s="10" customFormat="1" ht="9.75" customHeight="1" x14ac:dyDescent="0.15">
      <c r="A99" s="62"/>
      <c r="B99" s="26"/>
      <c r="C99" s="59" t="s">
        <v>110</v>
      </c>
      <c r="D99" s="76"/>
      <c r="E99" s="76"/>
      <c r="F99" s="77"/>
      <c r="G99" s="78"/>
      <c r="H99" s="79"/>
      <c r="I99" s="42">
        <f t="shared" ref="I99:O99" si="71">+I100+I108+I105</f>
        <v>70114990.321290016</v>
      </c>
      <c r="J99" s="42">
        <f t="shared" si="71"/>
        <v>66187687.670600012</v>
      </c>
      <c r="K99" s="42">
        <f t="shared" si="71"/>
        <v>63999203.116740011</v>
      </c>
      <c r="L99" s="42">
        <f t="shared" si="71"/>
        <v>2188484.5538599999</v>
      </c>
      <c r="M99" s="42">
        <f t="shared" si="71"/>
        <v>0</v>
      </c>
      <c r="N99" s="42">
        <f t="shared" si="71"/>
        <v>0</v>
      </c>
      <c r="O99" s="42">
        <f t="shared" si="71"/>
        <v>3927302.6506899996</v>
      </c>
      <c r="P99" s="44"/>
    </row>
    <row r="100" spans="1:16" s="11" customFormat="1" ht="9.75" customHeight="1" x14ac:dyDescent="0.15">
      <c r="A100" s="65"/>
      <c r="B100" s="27"/>
      <c r="C100" s="27"/>
      <c r="D100" s="80" t="s">
        <v>4</v>
      </c>
      <c r="E100" s="80"/>
      <c r="F100" s="81"/>
      <c r="G100" s="78"/>
      <c r="H100" s="82"/>
      <c r="I100" s="18">
        <f t="shared" ref="I100:N100" si="72">+I101+I102</f>
        <v>62739837.123550013</v>
      </c>
      <c r="J100" s="21">
        <f t="shared" si="72"/>
        <v>62739837.123550013</v>
      </c>
      <c r="K100" s="21">
        <f t="shared" si="72"/>
        <v>62739837.123550013</v>
      </c>
      <c r="L100" s="21">
        <f t="shared" si="72"/>
        <v>0</v>
      </c>
      <c r="M100" s="21">
        <f t="shared" si="72"/>
        <v>0</v>
      </c>
      <c r="N100" s="21">
        <f t="shared" si="72"/>
        <v>0</v>
      </c>
      <c r="O100" s="21">
        <f>+O101+O102</f>
        <v>0</v>
      </c>
      <c r="P100" s="44"/>
    </row>
    <row r="101" spans="1:16" s="10" customFormat="1" ht="9.75" customHeight="1" x14ac:dyDescent="0.15">
      <c r="A101" s="62"/>
      <c r="B101" s="26"/>
      <c r="C101" s="26"/>
      <c r="D101" s="76"/>
      <c r="E101" s="76" t="s">
        <v>14</v>
      </c>
      <c r="F101" s="77"/>
      <c r="G101" s="78"/>
      <c r="H101" s="79"/>
      <c r="I101" s="17">
        <f t="shared" ref="I101" si="73">+J101+O101</f>
        <v>62567901.956800014</v>
      </c>
      <c r="J101" s="20">
        <f t="shared" ref="J101" si="74">+K101+L101+M101+N101</f>
        <v>62567901.956800014</v>
      </c>
      <c r="K101" s="20">
        <v>62567901.956800014</v>
      </c>
      <c r="L101" s="20">
        <v>0</v>
      </c>
      <c r="M101" s="20">
        <v>0</v>
      </c>
      <c r="N101" s="20"/>
      <c r="O101" s="20"/>
      <c r="P101" s="44"/>
    </row>
    <row r="102" spans="1:16" s="10" customFormat="1" ht="9.75" customHeight="1" x14ac:dyDescent="0.15">
      <c r="A102" s="62"/>
      <c r="B102" s="26"/>
      <c r="C102" s="26"/>
      <c r="D102" s="76"/>
      <c r="E102" s="76" t="s">
        <v>20</v>
      </c>
      <c r="F102" s="77"/>
      <c r="G102" s="78"/>
      <c r="H102" s="79"/>
      <c r="I102" s="17">
        <f t="shared" ref="I102:O102" si="75">++I104++I103</f>
        <v>171935.16675000003</v>
      </c>
      <c r="J102" s="17">
        <f t="shared" si="75"/>
        <v>171935.16675000003</v>
      </c>
      <c r="K102" s="17">
        <f t="shared" si="75"/>
        <v>171935.16675000003</v>
      </c>
      <c r="L102" s="17">
        <f t="shared" si="75"/>
        <v>0</v>
      </c>
      <c r="M102" s="17">
        <f t="shared" si="75"/>
        <v>0</v>
      </c>
      <c r="N102" s="17">
        <f t="shared" si="75"/>
        <v>0</v>
      </c>
      <c r="O102" s="17">
        <f t="shared" si="75"/>
        <v>0</v>
      </c>
      <c r="P102" s="44"/>
    </row>
    <row r="103" spans="1:16" s="10" customFormat="1" ht="9.75" customHeight="1" x14ac:dyDescent="0.15">
      <c r="A103" s="62"/>
      <c r="B103" s="26"/>
      <c r="C103" s="26"/>
      <c r="D103" s="76"/>
      <c r="E103" s="76"/>
      <c r="F103" s="77" t="s">
        <v>42</v>
      </c>
      <c r="G103" s="78" t="s">
        <v>202</v>
      </c>
      <c r="H103" s="79" t="s">
        <v>222</v>
      </c>
      <c r="I103" s="17">
        <f t="shared" ref="I103" si="76">+J103+O103</f>
        <v>10969.40877</v>
      </c>
      <c r="J103" s="20">
        <f t="shared" ref="J103" si="77">+K103+L103+M103+N103</f>
        <v>10969.40877</v>
      </c>
      <c r="K103" s="20">
        <v>10969.40877</v>
      </c>
      <c r="L103" s="20">
        <v>0</v>
      </c>
      <c r="M103" s="20"/>
      <c r="N103" s="20"/>
      <c r="O103" s="20"/>
      <c r="P103" s="44"/>
    </row>
    <row r="104" spans="1:16" s="10" customFormat="1" ht="16.5" x14ac:dyDescent="0.15">
      <c r="A104" s="62"/>
      <c r="B104" s="26"/>
      <c r="C104" s="26"/>
      <c r="D104" s="76"/>
      <c r="E104" s="76"/>
      <c r="F104" s="77" t="s">
        <v>19</v>
      </c>
      <c r="G104" s="78" t="s">
        <v>202</v>
      </c>
      <c r="H104" s="79" t="s">
        <v>322</v>
      </c>
      <c r="I104" s="17">
        <f t="shared" si="58"/>
        <v>160965.75798000002</v>
      </c>
      <c r="J104" s="20">
        <f t="shared" si="59"/>
        <v>160965.75798000002</v>
      </c>
      <c r="K104" s="20">
        <v>160965.75798000002</v>
      </c>
      <c r="L104" s="20">
        <v>0</v>
      </c>
      <c r="M104" s="20"/>
      <c r="N104" s="20"/>
      <c r="O104" s="20"/>
      <c r="P104" s="44"/>
    </row>
    <row r="105" spans="1:16" s="11" customFormat="1" ht="9.75" customHeight="1" x14ac:dyDescent="0.15">
      <c r="A105" s="65"/>
      <c r="B105" s="27"/>
      <c r="C105" s="27"/>
      <c r="D105" s="80" t="s">
        <v>13</v>
      </c>
      <c r="E105" s="80"/>
      <c r="F105" s="81"/>
      <c r="G105" s="78"/>
      <c r="H105" s="82"/>
      <c r="I105" s="18">
        <f>+I106</f>
        <v>1259365.9931900001</v>
      </c>
      <c r="J105" s="21">
        <f t="shared" ref="J105:O106" si="78">+J106</f>
        <v>1259365.9931900001</v>
      </c>
      <c r="K105" s="21">
        <f t="shared" si="78"/>
        <v>1259365.9931900001</v>
      </c>
      <c r="L105" s="21">
        <f t="shared" si="78"/>
        <v>0</v>
      </c>
      <c r="M105" s="21">
        <f t="shared" si="78"/>
        <v>0</v>
      </c>
      <c r="N105" s="21">
        <f t="shared" si="78"/>
        <v>0</v>
      </c>
      <c r="O105" s="21">
        <f t="shared" si="78"/>
        <v>0</v>
      </c>
      <c r="P105" s="44"/>
    </row>
    <row r="106" spans="1:16" s="10" customFormat="1" ht="9.75" customHeight="1" x14ac:dyDescent="0.15">
      <c r="A106" s="62"/>
      <c r="B106" s="26"/>
      <c r="C106" s="26"/>
      <c r="D106" s="76"/>
      <c r="E106" s="76" t="s">
        <v>4</v>
      </c>
      <c r="F106" s="77"/>
      <c r="G106" s="78"/>
      <c r="H106" s="79"/>
      <c r="I106" s="17">
        <f>+I107</f>
        <v>1259365.9931900001</v>
      </c>
      <c r="J106" s="20">
        <f t="shared" si="78"/>
        <v>1259365.9931900001</v>
      </c>
      <c r="K106" s="20">
        <f t="shared" si="78"/>
        <v>1259365.9931900001</v>
      </c>
      <c r="L106" s="20"/>
      <c r="M106" s="20">
        <f t="shared" si="78"/>
        <v>0</v>
      </c>
      <c r="N106" s="20">
        <f t="shared" si="78"/>
        <v>0</v>
      </c>
      <c r="O106" s="20">
        <f t="shared" si="78"/>
        <v>0</v>
      </c>
      <c r="P106" s="44"/>
    </row>
    <row r="107" spans="1:16" s="10" customFormat="1" x14ac:dyDescent="0.15">
      <c r="A107" s="62"/>
      <c r="B107" s="26"/>
      <c r="C107" s="26"/>
      <c r="D107" s="76"/>
      <c r="E107" s="76"/>
      <c r="F107" s="77" t="s">
        <v>360</v>
      </c>
      <c r="G107" s="78"/>
      <c r="H107" s="83"/>
      <c r="I107" s="17">
        <f t="shared" ref="I107" si="79">+J107+O107</f>
        <v>1259365.9931900001</v>
      </c>
      <c r="J107" s="20">
        <f t="shared" ref="J107" si="80">+K107+L107+M107+N107</f>
        <v>1259365.9931900001</v>
      </c>
      <c r="K107" s="20">
        <v>1259365.9931900001</v>
      </c>
      <c r="L107" s="20"/>
      <c r="M107" s="20">
        <v>0</v>
      </c>
      <c r="N107" s="20"/>
      <c r="O107" s="20"/>
      <c r="P107" s="44"/>
    </row>
    <row r="108" spans="1:16" s="11" customFormat="1" ht="9.75" customHeight="1" x14ac:dyDescent="0.15">
      <c r="A108" s="95"/>
      <c r="B108" s="96"/>
      <c r="C108" s="96"/>
      <c r="D108" s="97" t="s">
        <v>140</v>
      </c>
      <c r="E108" s="97"/>
      <c r="F108" s="98"/>
      <c r="G108" s="91"/>
      <c r="H108" s="99"/>
      <c r="I108" s="100">
        <f t="shared" ref="I108:N108" si="81">+I109</f>
        <v>6115787.2045499999</v>
      </c>
      <c r="J108" s="101">
        <f t="shared" si="81"/>
        <v>2188484.5538599999</v>
      </c>
      <c r="K108" s="101">
        <f t="shared" si="81"/>
        <v>0</v>
      </c>
      <c r="L108" s="101">
        <f t="shared" si="81"/>
        <v>2188484.5538599999</v>
      </c>
      <c r="M108" s="101">
        <f t="shared" si="81"/>
        <v>0</v>
      </c>
      <c r="N108" s="101">
        <f t="shared" si="81"/>
        <v>0</v>
      </c>
      <c r="O108" s="101">
        <f>+O109</f>
        <v>3927302.6506899996</v>
      </c>
      <c r="P108" s="44"/>
    </row>
    <row r="109" spans="1:16" s="10" customFormat="1" ht="9.75" customHeight="1" x14ac:dyDescent="0.15">
      <c r="A109" s="62"/>
      <c r="B109" s="26"/>
      <c r="C109" s="26"/>
      <c r="D109" s="76"/>
      <c r="E109" s="76" t="s">
        <v>3</v>
      </c>
      <c r="F109" s="77"/>
      <c r="G109" s="78"/>
      <c r="H109" s="79"/>
      <c r="I109" s="17">
        <f t="shared" ref="I109:O109" si="82">SUM(I110:I132)</f>
        <v>6115787.2045499999</v>
      </c>
      <c r="J109" s="20">
        <f t="shared" si="82"/>
        <v>2188484.5538599999</v>
      </c>
      <c r="K109" s="20">
        <f t="shared" si="82"/>
        <v>0</v>
      </c>
      <c r="L109" s="20">
        <f t="shared" si="82"/>
        <v>2188484.5538599999</v>
      </c>
      <c r="M109" s="20">
        <f t="shared" si="82"/>
        <v>0</v>
      </c>
      <c r="N109" s="20">
        <f t="shared" si="82"/>
        <v>0</v>
      </c>
      <c r="O109" s="20">
        <f t="shared" si="82"/>
        <v>3927302.6506899996</v>
      </c>
      <c r="P109" s="44"/>
    </row>
    <row r="110" spans="1:16" s="10" customFormat="1" ht="16.5" x14ac:dyDescent="0.15">
      <c r="A110" s="62"/>
      <c r="B110" s="26"/>
      <c r="C110" s="26"/>
      <c r="D110" s="76"/>
      <c r="E110" s="76"/>
      <c r="F110" s="77" t="s">
        <v>109</v>
      </c>
      <c r="G110" s="78" t="s">
        <v>202</v>
      </c>
      <c r="H110" s="79" t="s">
        <v>223</v>
      </c>
      <c r="I110" s="17">
        <f t="shared" si="58"/>
        <v>376434.00077000004</v>
      </c>
      <c r="J110" s="20">
        <f t="shared" si="59"/>
        <v>332033.37733000005</v>
      </c>
      <c r="K110" s="20"/>
      <c r="L110" s="20">
        <v>332033.37733000005</v>
      </c>
      <c r="M110" s="20"/>
      <c r="N110" s="20"/>
      <c r="O110" s="20">
        <v>44400.623439999996</v>
      </c>
      <c r="P110" s="44"/>
    </row>
    <row r="111" spans="1:16" s="10" customFormat="1" ht="16.5" x14ac:dyDescent="0.15">
      <c r="A111" s="62"/>
      <c r="B111" s="26"/>
      <c r="C111" s="26"/>
      <c r="D111" s="76"/>
      <c r="E111" s="76"/>
      <c r="F111" s="77" t="s">
        <v>108</v>
      </c>
      <c r="G111" s="78" t="s">
        <v>202</v>
      </c>
      <c r="H111" s="79" t="s">
        <v>224</v>
      </c>
      <c r="I111" s="17">
        <f t="shared" si="58"/>
        <v>48618.373910000002</v>
      </c>
      <c r="J111" s="20">
        <f t="shared" si="59"/>
        <v>0</v>
      </c>
      <c r="K111" s="20"/>
      <c r="L111" s="20"/>
      <c r="M111" s="20"/>
      <c r="N111" s="20"/>
      <c r="O111" s="20">
        <v>48618.373910000002</v>
      </c>
      <c r="P111" s="44"/>
    </row>
    <row r="112" spans="1:16" s="10" customFormat="1" ht="16.5" x14ac:dyDescent="0.15">
      <c r="A112" s="62"/>
      <c r="B112" s="26"/>
      <c r="C112" s="26"/>
      <c r="D112" s="76"/>
      <c r="E112" s="76"/>
      <c r="F112" s="77" t="s">
        <v>107</v>
      </c>
      <c r="G112" s="78" t="s">
        <v>202</v>
      </c>
      <c r="H112" s="79" t="s">
        <v>225</v>
      </c>
      <c r="I112" s="17">
        <f t="shared" si="58"/>
        <v>56205.555</v>
      </c>
      <c r="J112" s="20">
        <f t="shared" si="59"/>
        <v>0</v>
      </c>
      <c r="K112" s="20"/>
      <c r="L112" s="20"/>
      <c r="M112" s="20"/>
      <c r="N112" s="20"/>
      <c r="O112" s="20">
        <v>56205.555</v>
      </c>
      <c r="P112" s="44"/>
    </row>
    <row r="113" spans="1:16" s="10" customFormat="1" ht="16.5" x14ac:dyDescent="0.15">
      <c r="A113" s="62"/>
      <c r="B113" s="26"/>
      <c r="C113" s="26"/>
      <c r="D113" s="76"/>
      <c r="E113" s="76"/>
      <c r="F113" s="77" t="s">
        <v>106</v>
      </c>
      <c r="G113" s="78" t="s">
        <v>202</v>
      </c>
      <c r="H113" s="79" t="s">
        <v>323</v>
      </c>
      <c r="I113" s="17">
        <f t="shared" si="58"/>
        <v>129036.59982999999</v>
      </c>
      <c r="J113" s="20">
        <f t="shared" si="59"/>
        <v>116093.58322</v>
      </c>
      <c r="K113" s="20"/>
      <c r="L113" s="20">
        <v>116093.58322</v>
      </c>
      <c r="M113" s="20"/>
      <c r="N113" s="20"/>
      <c r="O113" s="20">
        <v>12943.016609999999</v>
      </c>
      <c r="P113" s="44"/>
    </row>
    <row r="114" spans="1:16" s="10" customFormat="1" ht="16.5" x14ac:dyDescent="0.15">
      <c r="A114" s="62"/>
      <c r="B114" s="26"/>
      <c r="C114" s="26"/>
      <c r="D114" s="76"/>
      <c r="E114" s="76"/>
      <c r="F114" s="77" t="s">
        <v>105</v>
      </c>
      <c r="G114" s="78" t="s">
        <v>202</v>
      </c>
      <c r="H114" s="79" t="s">
        <v>226</v>
      </c>
      <c r="I114" s="17">
        <f t="shared" si="58"/>
        <v>119202.78187999999</v>
      </c>
      <c r="J114" s="20">
        <f t="shared" si="59"/>
        <v>96524.98887999999</v>
      </c>
      <c r="K114" s="20"/>
      <c r="L114" s="20">
        <v>96524.98887999999</v>
      </c>
      <c r="M114" s="20"/>
      <c r="N114" s="20"/>
      <c r="O114" s="20">
        <v>22677.793000000001</v>
      </c>
      <c r="P114" s="44"/>
    </row>
    <row r="115" spans="1:16" s="10" customFormat="1" ht="16.5" x14ac:dyDescent="0.15">
      <c r="A115" s="62"/>
      <c r="B115" s="26"/>
      <c r="C115" s="26"/>
      <c r="D115" s="76"/>
      <c r="E115" s="76"/>
      <c r="F115" s="77" t="s">
        <v>104</v>
      </c>
      <c r="G115" s="78" t="s">
        <v>202</v>
      </c>
      <c r="H115" s="79" t="s">
        <v>227</v>
      </c>
      <c r="I115" s="17">
        <f t="shared" si="58"/>
        <v>804.47216000000003</v>
      </c>
      <c r="J115" s="20">
        <f t="shared" si="59"/>
        <v>0</v>
      </c>
      <c r="K115" s="20"/>
      <c r="L115" s="20"/>
      <c r="M115" s="20"/>
      <c r="N115" s="20"/>
      <c r="O115" s="20">
        <v>804.47216000000003</v>
      </c>
      <c r="P115" s="44"/>
    </row>
    <row r="116" spans="1:16" s="10" customFormat="1" ht="16.5" x14ac:dyDescent="0.15">
      <c r="A116" s="62"/>
      <c r="B116" s="26"/>
      <c r="C116" s="26"/>
      <c r="D116" s="76"/>
      <c r="E116" s="76"/>
      <c r="F116" s="77" t="s">
        <v>103</v>
      </c>
      <c r="G116" s="78" t="s">
        <v>202</v>
      </c>
      <c r="H116" s="79" t="s">
        <v>228</v>
      </c>
      <c r="I116" s="17">
        <f t="shared" si="58"/>
        <v>112135.81407000001</v>
      </c>
      <c r="J116" s="20">
        <f t="shared" si="59"/>
        <v>0</v>
      </c>
      <c r="K116" s="20"/>
      <c r="L116" s="20"/>
      <c r="M116" s="20"/>
      <c r="N116" s="20"/>
      <c r="O116" s="20">
        <v>112135.81407000001</v>
      </c>
      <c r="P116" s="44"/>
    </row>
    <row r="117" spans="1:16" s="10" customFormat="1" ht="16.5" x14ac:dyDescent="0.15">
      <c r="A117" s="62"/>
      <c r="B117" s="26"/>
      <c r="C117" s="26"/>
      <c r="D117" s="76"/>
      <c r="E117" s="76"/>
      <c r="F117" s="77" t="s">
        <v>102</v>
      </c>
      <c r="G117" s="78" t="s">
        <v>202</v>
      </c>
      <c r="H117" s="79" t="s">
        <v>229</v>
      </c>
      <c r="I117" s="17">
        <f t="shared" si="58"/>
        <v>53560.814820000007</v>
      </c>
      <c r="J117" s="20">
        <f t="shared" si="59"/>
        <v>14341.46855</v>
      </c>
      <c r="K117" s="20"/>
      <c r="L117" s="20">
        <v>14341.46855</v>
      </c>
      <c r="M117" s="20"/>
      <c r="N117" s="20"/>
      <c r="O117" s="20">
        <v>39219.346270000009</v>
      </c>
      <c r="P117" s="44"/>
    </row>
    <row r="118" spans="1:16" s="10" customFormat="1" ht="16.5" x14ac:dyDescent="0.15">
      <c r="A118" s="62"/>
      <c r="B118" s="26"/>
      <c r="C118" s="26"/>
      <c r="D118" s="76"/>
      <c r="E118" s="76"/>
      <c r="F118" s="77" t="s">
        <v>101</v>
      </c>
      <c r="G118" s="78" t="s">
        <v>202</v>
      </c>
      <c r="H118" s="79" t="s">
        <v>230</v>
      </c>
      <c r="I118" s="17">
        <f t="shared" si="58"/>
        <v>547068.53099999996</v>
      </c>
      <c r="J118" s="20">
        <f t="shared" si="59"/>
        <v>0</v>
      </c>
      <c r="K118" s="20"/>
      <c r="L118" s="20"/>
      <c r="M118" s="20"/>
      <c r="N118" s="20"/>
      <c r="O118" s="20">
        <v>547068.53099999996</v>
      </c>
      <c r="P118" s="44"/>
    </row>
    <row r="119" spans="1:16" s="10" customFormat="1" ht="16.5" x14ac:dyDescent="0.15">
      <c r="A119" s="62"/>
      <c r="B119" s="26"/>
      <c r="C119" s="26"/>
      <c r="D119" s="76"/>
      <c r="E119" s="76"/>
      <c r="F119" s="77" t="s">
        <v>100</v>
      </c>
      <c r="G119" s="78" t="s">
        <v>202</v>
      </c>
      <c r="H119" s="79" t="s">
        <v>231</v>
      </c>
      <c r="I119" s="17">
        <f t="shared" si="58"/>
        <v>102167.56115999998</v>
      </c>
      <c r="J119" s="20">
        <f t="shared" si="59"/>
        <v>24691.965840000001</v>
      </c>
      <c r="K119" s="20"/>
      <c r="L119" s="20">
        <v>24691.965840000001</v>
      </c>
      <c r="M119" s="20"/>
      <c r="N119" s="20"/>
      <c r="O119" s="20">
        <v>77475.595319999979</v>
      </c>
      <c r="P119" s="44"/>
    </row>
    <row r="120" spans="1:16" s="10" customFormat="1" ht="16.5" x14ac:dyDescent="0.15">
      <c r="A120" s="62"/>
      <c r="B120" s="26"/>
      <c r="C120" s="26"/>
      <c r="D120" s="76"/>
      <c r="E120" s="76"/>
      <c r="F120" s="77" t="s">
        <v>99</v>
      </c>
      <c r="G120" s="78" t="s">
        <v>202</v>
      </c>
      <c r="H120" s="79" t="s">
        <v>232</v>
      </c>
      <c r="I120" s="17">
        <f t="shared" si="58"/>
        <v>570141.75688999996</v>
      </c>
      <c r="J120" s="20">
        <f t="shared" si="59"/>
        <v>0</v>
      </c>
      <c r="K120" s="20"/>
      <c r="L120" s="20"/>
      <c r="M120" s="20"/>
      <c r="N120" s="20"/>
      <c r="O120" s="20">
        <v>570141.75688999996</v>
      </c>
      <c r="P120" s="44"/>
    </row>
    <row r="121" spans="1:16" s="10" customFormat="1" ht="16.5" x14ac:dyDescent="0.15">
      <c r="A121" s="62"/>
      <c r="B121" s="26"/>
      <c r="C121" s="26"/>
      <c r="D121" s="76"/>
      <c r="E121" s="76"/>
      <c r="F121" s="77" t="s">
        <v>98</v>
      </c>
      <c r="G121" s="78" t="s">
        <v>202</v>
      </c>
      <c r="H121" s="79" t="s">
        <v>233</v>
      </c>
      <c r="I121" s="17">
        <f t="shared" si="58"/>
        <v>737444.10541999992</v>
      </c>
      <c r="J121" s="20">
        <f t="shared" si="59"/>
        <v>0</v>
      </c>
      <c r="K121" s="20"/>
      <c r="L121" s="20"/>
      <c r="M121" s="20"/>
      <c r="N121" s="20"/>
      <c r="O121" s="20">
        <v>737444.10541999992</v>
      </c>
      <c r="P121" s="44"/>
    </row>
    <row r="122" spans="1:16" s="10" customFormat="1" ht="16.5" x14ac:dyDescent="0.15">
      <c r="A122" s="62"/>
      <c r="B122" s="26"/>
      <c r="C122" s="26"/>
      <c r="D122" s="76"/>
      <c r="E122" s="76"/>
      <c r="F122" s="77" t="s">
        <v>97</v>
      </c>
      <c r="G122" s="78" t="s">
        <v>202</v>
      </c>
      <c r="H122" s="79" t="s">
        <v>234</v>
      </c>
      <c r="I122" s="17">
        <f t="shared" si="58"/>
        <v>127104.22332999999</v>
      </c>
      <c r="J122" s="20">
        <f t="shared" si="59"/>
        <v>98814.591239999994</v>
      </c>
      <c r="K122" s="20"/>
      <c r="L122" s="20">
        <v>98814.591239999994</v>
      </c>
      <c r="M122" s="20"/>
      <c r="N122" s="20"/>
      <c r="O122" s="20">
        <v>28289.632090000003</v>
      </c>
      <c r="P122" s="44"/>
    </row>
    <row r="123" spans="1:16" s="10" customFormat="1" ht="16.5" x14ac:dyDescent="0.15">
      <c r="A123" s="62"/>
      <c r="B123" s="26"/>
      <c r="C123" s="26"/>
      <c r="D123" s="76"/>
      <c r="E123" s="76"/>
      <c r="F123" s="77" t="s">
        <v>96</v>
      </c>
      <c r="G123" s="78" t="s">
        <v>202</v>
      </c>
      <c r="H123" s="79" t="s">
        <v>235</v>
      </c>
      <c r="I123" s="17">
        <f t="shared" si="58"/>
        <v>1157953.0735800001</v>
      </c>
      <c r="J123" s="20">
        <f t="shared" si="59"/>
        <v>498181.45757999999</v>
      </c>
      <c r="K123" s="20"/>
      <c r="L123" s="20">
        <v>498181.45757999999</v>
      </c>
      <c r="M123" s="20"/>
      <c r="N123" s="20"/>
      <c r="O123" s="20">
        <v>659771.61600000004</v>
      </c>
      <c r="P123" s="44"/>
    </row>
    <row r="124" spans="1:16" s="10" customFormat="1" ht="16.5" x14ac:dyDescent="0.15">
      <c r="A124" s="62"/>
      <c r="B124" s="26"/>
      <c r="C124" s="26"/>
      <c r="D124" s="76"/>
      <c r="E124" s="76"/>
      <c r="F124" s="77" t="s">
        <v>95</v>
      </c>
      <c r="G124" s="78" t="s">
        <v>202</v>
      </c>
      <c r="H124" s="79" t="s">
        <v>236</v>
      </c>
      <c r="I124" s="17">
        <f t="shared" si="58"/>
        <v>122403.34780000002</v>
      </c>
      <c r="J124" s="20">
        <f t="shared" si="59"/>
        <v>42813.82</v>
      </c>
      <c r="K124" s="20"/>
      <c r="L124" s="20">
        <v>42813.82</v>
      </c>
      <c r="M124" s="20"/>
      <c r="N124" s="20"/>
      <c r="O124" s="20">
        <v>79589.527800000011</v>
      </c>
      <c r="P124" s="44"/>
    </row>
    <row r="125" spans="1:16" s="10" customFormat="1" ht="16.5" x14ac:dyDescent="0.15">
      <c r="A125" s="62"/>
      <c r="B125" s="26"/>
      <c r="C125" s="26"/>
      <c r="D125" s="76"/>
      <c r="E125" s="76"/>
      <c r="F125" s="77" t="s">
        <v>94</v>
      </c>
      <c r="G125" s="78" t="s">
        <v>202</v>
      </c>
      <c r="H125" s="79" t="s">
        <v>237</v>
      </c>
      <c r="I125" s="17">
        <f t="shared" si="58"/>
        <v>77950.99252</v>
      </c>
      <c r="J125" s="20">
        <f t="shared" si="59"/>
        <v>69670.281520000004</v>
      </c>
      <c r="K125" s="20"/>
      <c r="L125" s="20">
        <v>69670.281520000004</v>
      </c>
      <c r="M125" s="20"/>
      <c r="N125" s="20"/>
      <c r="O125" s="20">
        <v>8280.7109999999993</v>
      </c>
      <c r="P125" s="44"/>
    </row>
    <row r="126" spans="1:16" s="10" customFormat="1" ht="16.5" x14ac:dyDescent="0.15">
      <c r="A126" s="62"/>
      <c r="B126" s="26"/>
      <c r="C126" s="26"/>
      <c r="D126" s="76"/>
      <c r="E126" s="76"/>
      <c r="F126" s="77" t="s">
        <v>362</v>
      </c>
      <c r="G126" s="78" t="s">
        <v>202</v>
      </c>
      <c r="H126" s="79" t="s">
        <v>366</v>
      </c>
      <c r="I126" s="17">
        <f t="shared" ref="I126" si="83">+J126+O126</f>
        <v>185980.07206000001</v>
      </c>
      <c r="J126" s="20">
        <f t="shared" ref="J126" si="84">+K126+L126+M126+N126</f>
        <v>185957.33100000001</v>
      </c>
      <c r="K126" s="20"/>
      <c r="L126" s="20">
        <v>185957.33100000001</v>
      </c>
      <c r="M126" s="20"/>
      <c r="N126" s="20"/>
      <c r="O126" s="20">
        <v>22.741060000000001</v>
      </c>
      <c r="P126" s="44"/>
    </row>
    <row r="127" spans="1:16" s="10" customFormat="1" ht="16.5" x14ac:dyDescent="0.15">
      <c r="A127" s="62"/>
      <c r="B127" s="26"/>
      <c r="C127" s="26"/>
      <c r="D127" s="76"/>
      <c r="E127" s="76"/>
      <c r="F127" s="77" t="s">
        <v>363</v>
      </c>
      <c r="G127" s="78" t="s">
        <v>202</v>
      </c>
      <c r="H127" s="106" t="s">
        <v>423</v>
      </c>
      <c r="I127" s="17">
        <f t="shared" ref="I127:I128" si="85">+J127+O127</f>
        <v>201066.62513</v>
      </c>
      <c r="J127" s="20">
        <f t="shared" ref="J127:J128" si="86">+K127+L127+M127+N127</f>
        <v>201066.62513</v>
      </c>
      <c r="K127" s="20"/>
      <c r="L127" s="20">
        <v>201066.62513</v>
      </c>
      <c r="M127" s="20"/>
      <c r="N127" s="20"/>
      <c r="O127" s="20"/>
      <c r="P127" s="44"/>
    </row>
    <row r="128" spans="1:16" s="10" customFormat="1" ht="17.25" customHeight="1" x14ac:dyDescent="0.15">
      <c r="A128" s="62"/>
      <c r="B128" s="26"/>
      <c r="C128" s="26"/>
      <c r="D128" s="76"/>
      <c r="E128" s="76"/>
      <c r="F128" s="77" t="s">
        <v>364</v>
      </c>
      <c r="G128" s="78" t="s">
        <v>202</v>
      </c>
      <c r="H128" s="79" t="s">
        <v>367</v>
      </c>
      <c r="I128" s="17">
        <f t="shared" si="85"/>
        <v>60766.863599999997</v>
      </c>
      <c r="J128" s="20">
        <f t="shared" si="86"/>
        <v>55386.531999999999</v>
      </c>
      <c r="K128" s="20"/>
      <c r="L128" s="20">
        <v>55386.531999999999</v>
      </c>
      <c r="M128" s="20"/>
      <c r="N128" s="20"/>
      <c r="O128" s="20">
        <v>5380.3315999999995</v>
      </c>
      <c r="P128" s="44"/>
    </row>
    <row r="129" spans="1:16" s="10" customFormat="1" x14ac:dyDescent="0.15">
      <c r="A129" s="62"/>
      <c r="B129" s="26"/>
      <c r="C129" s="26"/>
      <c r="D129" s="76"/>
      <c r="E129" s="76"/>
      <c r="F129" s="77" t="s">
        <v>365</v>
      </c>
      <c r="G129" s="78" t="s">
        <v>202</v>
      </c>
      <c r="H129" s="79" t="s">
        <v>368</v>
      </c>
      <c r="I129" s="17">
        <f t="shared" ref="I129" si="87">+J129+O129</f>
        <v>173147.53177</v>
      </c>
      <c r="J129" s="20">
        <f t="shared" ref="J129" si="88">+K129+L129+M129+N129</f>
        <v>173147.53177</v>
      </c>
      <c r="K129" s="20"/>
      <c r="L129" s="20">
        <v>173147.53177</v>
      </c>
      <c r="M129" s="20"/>
      <c r="N129" s="20"/>
      <c r="O129" s="20"/>
      <c r="P129" s="44"/>
    </row>
    <row r="130" spans="1:16" s="10" customFormat="1" x14ac:dyDescent="0.15">
      <c r="A130" s="62"/>
      <c r="B130" s="26"/>
      <c r="C130" s="26"/>
      <c r="D130" s="76"/>
      <c r="E130" s="76"/>
      <c r="F130" s="77" t="s">
        <v>201</v>
      </c>
      <c r="G130" s="78" t="s">
        <v>202</v>
      </c>
      <c r="H130" s="83" t="s">
        <v>238</v>
      </c>
      <c r="I130" s="17">
        <f t="shared" si="58"/>
        <v>625155.23910000001</v>
      </c>
      <c r="J130" s="20">
        <f t="shared" si="59"/>
        <v>94119.820099999997</v>
      </c>
      <c r="K130" s="20"/>
      <c r="L130" s="20">
        <v>94119.820099999997</v>
      </c>
      <c r="M130" s="20"/>
      <c r="N130" s="20"/>
      <c r="O130" s="20">
        <v>531035.41899999999</v>
      </c>
      <c r="P130" s="44"/>
    </row>
    <row r="131" spans="1:16" s="10" customFormat="1" ht="9.75" customHeight="1" x14ac:dyDescent="0.15">
      <c r="A131" s="62"/>
      <c r="B131" s="26"/>
      <c r="C131" s="26"/>
      <c r="D131" s="76"/>
      <c r="E131" s="76"/>
      <c r="F131" s="77" t="s">
        <v>361</v>
      </c>
      <c r="G131" s="78" t="s">
        <v>202</v>
      </c>
      <c r="H131" s="83" t="s">
        <v>239</v>
      </c>
      <c r="I131" s="17">
        <f t="shared" si="58"/>
        <v>185641.17970000004</v>
      </c>
      <c r="J131" s="20">
        <f t="shared" si="59"/>
        <v>185641.17970000004</v>
      </c>
      <c r="K131" s="20"/>
      <c r="L131" s="20">
        <v>185641.17970000004</v>
      </c>
      <c r="M131" s="20"/>
      <c r="N131" s="20"/>
      <c r="O131" s="20"/>
      <c r="P131" s="44"/>
    </row>
    <row r="132" spans="1:16" s="10" customFormat="1" ht="16.5" x14ac:dyDescent="0.15">
      <c r="A132" s="62"/>
      <c r="B132" s="26"/>
      <c r="C132" s="26"/>
      <c r="D132" s="76"/>
      <c r="E132" s="76"/>
      <c r="F132" s="77" t="s">
        <v>163</v>
      </c>
      <c r="G132" s="78" t="s">
        <v>202</v>
      </c>
      <c r="H132" s="79" t="s">
        <v>240</v>
      </c>
      <c r="I132" s="17">
        <f t="shared" si="58"/>
        <v>345797.68904999993</v>
      </c>
      <c r="J132" s="20">
        <f t="shared" si="59"/>
        <v>0</v>
      </c>
      <c r="K132" s="20"/>
      <c r="L132" s="20"/>
      <c r="M132" s="20"/>
      <c r="N132" s="20"/>
      <c r="O132" s="20">
        <v>345797.68904999993</v>
      </c>
      <c r="P132" s="44"/>
    </row>
    <row r="133" spans="1:16" s="10" customFormat="1" ht="9.75" customHeight="1" x14ac:dyDescent="0.15">
      <c r="A133" s="62"/>
      <c r="B133" s="26"/>
      <c r="C133" s="59" t="s">
        <v>93</v>
      </c>
      <c r="D133" s="76"/>
      <c r="E133" s="76"/>
      <c r="F133" s="77"/>
      <c r="G133" s="78"/>
      <c r="H133" s="79"/>
      <c r="I133" s="42">
        <f t="shared" ref="I133:O133" si="89">+I134+I139+I146</f>
        <v>14027781.2852</v>
      </c>
      <c r="J133" s="43">
        <f t="shared" si="89"/>
        <v>13500345.670699999</v>
      </c>
      <c r="K133" s="43">
        <f t="shared" si="89"/>
        <v>10971493.650189999</v>
      </c>
      <c r="L133" s="43">
        <f t="shared" si="89"/>
        <v>2528852.0205100002</v>
      </c>
      <c r="M133" s="43">
        <f t="shared" si="89"/>
        <v>0</v>
      </c>
      <c r="N133" s="43">
        <f t="shared" si="89"/>
        <v>0</v>
      </c>
      <c r="O133" s="43">
        <f t="shared" si="89"/>
        <v>527435.61449999991</v>
      </c>
      <c r="P133" s="44"/>
    </row>
    <row r="134" spans="1:16" s="11" customFormat="1" ht="9.75" customHeight="1" x14ac:dyDescent="0.15">
      <c r="A134" s="65"/>
      <c r="B134" s="27"/>
      <c r="C134" s="27"/>
      <c r="D134" s="80" t="s">
        <v>4</v>
      </c>
      <c r="E134" s="80"/>
      <c r="F134" s="81"/>
      <c r="G134" s="78"/>
      <c r="H134" s="82"/>
      <c r="I134" s="18">
        <f t="shared" ref="I134:O134" si="90">+I135+I136</f>
        <v>3234364.2567400001</v>
      </c>
      <c r="J134" s="21">
        <f t="shared" si="90"/>
        <v>3234364.2567400001</v>
      </c>
      <c r="K134" s="21">
        <f t="shared" si="90"/>
        <v>3234364.2567400001</v>
      </c>
      <c r="L134" s="21">
        <f t="shared" si="90"/>
        <v>0</v>
      </c>
      <c r="M134" s="21">
        <f t="shared" si="90"/>
        <v>0</v>
      </c>
      <c r="N134" s="21">
        <f t="shared" si="90"/>
        <v>0</v>
      </c>
      <c r="O134" s="21">
        <f t="shared" si="90"/>
        <v>0</v>
      </c>
      <c r="P134" s="44"/>
    </row>
    <row r="135" spans="1:16" s="10" customFormat="1" ht="9.75" customHeight="1" x14ac:dyDescent="0.15">
      <c r="A135" s="62"/>
      <c r="B135" s="26"/>
      <c r="C135" s="26"/>
      <c r="D135" s="76"/>
      <c r="E135" s="76" t="s">
        <v>14</v>
      </c>
      <c r="F135" s="77"/>
      <c r="G135" s="78"/>
      <c r="H135" s="79"/>
      <c r="I135" s="17">
        <f t="shared" ref="I135" si="91">+J135+O135</f>
        <v>288959.42125999992</v>
      </c>
      <c r="J135" s="20">
        <f t="shared" ref="J135" si="92">+K135+L135+M135+N135</f>
        <v>288959.42125999992</v>
      </c>
      <c r="K135" s="20">
        <v>288959.42125999992</v>
      </c>
      <c r="L135" s="20"/>
      <c r="M135" s="20"/>
      <c r="N135" s="20"/>
      <c r="O135" s="20"/>
      <c r="P135" s="44"/>
    </row>
    <row r="136" spans="1:16" s="10" customFormat="1" ht="9.75" customHeight="1" x14ac:dyDescent="0.15">
      <c r="A136" s="62"/>
      <c r="B136" s="26"/>
      <c r="C136" s="26"/>
      <c r="D136" s="76"/>
      <c r="E136" s="76" t="s">
        <v>20</v>
      </c>
      <c r="F136" s="77"/>
      <c r="G136" s="78"/>
      <c r="H136" s="79"/>
      <c r="I136" s="17">
        <f t="shared" ref="I136:O136" si="93">++I137+I138</f>
        <v>2945404.8354800004</v>
      </c>
      <c r="J136" s="17">
        <f t="shared" si="93"/>
        <v>2945404.8354800004</v>
      </c>
      <c r="K136" s="17">
        <f t="shared" si="93"/>
        <v>2945404.8354800004</v>
      </c>
      <c r="L136" s="17">
        <f t="shared" si="93"/>
        <v>0</v>
      </c>
      <c r="M136" s="17">
        <f t="shared" si="93"/>
        <v>0</v>
      </c>
      <c r="N136" s="17">
        <f t="shared" si="93"/>
        <v>0</v>
      </c>
      <c r="O136" s="17">
        <f t="shared" si="93"/>
        <v>0</v>
      </c>
      <c r="P136" s="44"/>
    </row>
    <row r="137" spans="1:16" s="10" customFormat="1" ht="9.75" customHeight="1" x14ac:dyDescent="0.15">
      <c r="A137" s="62"/>
      <c r="B137" s="26"/>
      <c r="C137" s="26"/>
      <c r="D137" s="76"/>
      <c r="E137" s="76"/>
      <c r="F137" s="108" t="s">
        <v>25</v>
      </c>
      <c r="G137" s="78" t="s">
        <v>202</v>
      </c>
      <c r="H137" s="83" t="s">
        <v>241</v>
      </c>
      <c r="I137" s="17">
        <f t="shared" ref="I137" si="94">+J137+O137</f>
        <v>315.02747999999997</v>
      </c>
      <c r="J137" s="20">
        <f t="shared" ref="J137" si="95">+K137+L137+M137+N137</f>
        <v>315.02747999999997</v>
      </c>
      <c r="K137" s="20">
        <v>315.02747999999997</v>
      </c>
      <c r="L137" s="20"/>
      <c r="M137" s="20"/>
      <c r="N137" s="20"/>
      <c r="O137" s="20"/>
      <c r="P137" s="44"/>
    </row>
    <row r="138" spans="1:16" s="10" customFormat="1" ht="9.75" customHeight="1" x14ac:dyDescent="0.15">
      <c r="A138" s="62"/>
      <c r="B138" s="26"/>
      <c r="C138" s="26"/>
      <c r="D138" s="76"/>
      <c r="E138" s="76"/>
      <c r="F138" s="108" t="s">
        <v>17</v>
      </c>
      <c r="G138" s="78" t="s">
        <v>202</v>
      </c>
      <c r="H138" s="83" t="s">
        <v>369</v>
      </c>
      <c r="I138" s="17">
        <f t="shared" ref="I138" si="96">+J138+O138</f>
        <v>2945089.8080000002</v>
      </c>
      <c r="J138" s="20">
        <f t="shared" ref="J138" si="97">+K138+L138+M138+N138</f>
        <v>2945089.8080000002</v>
      </c>
      <c r="K138" s="20">
        <v>2945089.8080000002</v>
      </c>
      <c r="L138" s="20"/>
      <c r="M138" s="20"/>
      <c r="N138" s="20"/>
      <c r="O138" s="20"/>
      <c r="P138" s="44"/>
    </row>
    <row r="139" spans="1:16" s="11" customFormat="1" ht="9.75" customHeight="1" x14ac:dyDescent="0.15">
      <c r="A139" s="65"/>
      <c r="B139" s="27"/>
      <c r="C139" s="27"/>
      <c r="D139" s="80" t="s">
        <v>13</v>
      </c>
      <c r="E139" s="80"/>
      <c r="F139" s="81"/>
      <c r="G139" s="78"/>
      <c r="H139" s="82"/>
      <c r="I139" s="18">
        <f t="shared" ref="I139:O139" si="98">I141+I144+I140</f>
        <v>7932816.2804499995</v>
      </c>
      <c r="J139" s="18">
        <f t="shared" si="98"/>
        <v>7932816.2804499995</v>
      </c>
      <c r="K139" s="18">
        <f t="shared" si="98"/>
        <v>7737129.3934499994</v>
      </c>
      <c r="L139" s="18">
        <f t="shared" si="98"/>
        <v>195686.88699999999</v>
      </c>
      <c r="M139" s="18">
        <f t="shared" si="98"/>
        <v>0</v>
      </c>
      <c r="N139" s="18">
        <f t="shared" si="98"/>
        <v>0</v>
      </c>
      <c r="O139" s="18">
        <f t="shared" si="98"/>
        <v>0</v>
      </c>
      <c r="P139" s="44"/>
    </row>
    <row r="140" spans="1:16" s="10" customFormat="1" ht="9.75" customHeight="1" x14ac:dyDescent="0.15">
      <c r="A140" s="62"/>
      <c r="B140" s="26"/>
      <c r="C140" s="26"/>
      <c r="D140" s="76"/>
      <c r="E140" s="76" t="s">
        <v>14</v>
      </c>
      <c r="F140" s="77"/>
      <c r="G140" s="78"/>
      <c r="H140" s="79"/>
      <c r="I140" s="17">
        <f t="shared" ref="I140" si="99">+J140+O140</f>
        <v>1084646.7228900001</v>
      </c>
      <c r="J140" s="20">
        <f t="shared" ref="J140" si="100">+K140+L140+M140+N140</f>
        <v>1084646.7228900001</v>
      </c>
      <c r="K140" s="20">
        <v>1084646.7228900001</v>
      </c>
      <c r="L140" s="20"/>
      <c r="M140" s="20"/>
      <c r="N140" s="20"/>
      <c r="O140" s="20"/>
      <c r="P140" s="44"/>
    </row>
    <row r="141" spans="1:16" s="10" customFormat="1" ht="9.75" customHeight="1" x14ac:dyDescent="0.15">
      <c r="A141" s="62"/>
      <c r="B141" s="26"/>
      <c r="C141" s="26"/>
      <c r="D141" s="76"/>
      <c r="E141" s="76" t="s">
        <v>20</v>
      </c>
      <c r="F141" s="77"/>
      <c r="G141" s="78"/>
      <c r="H141" s="79"/>
      <c r="I141" s="17">
        <f>+I142+I143</f>
        <v>6652482.6705599995</v>
      </c>
      <c r="J141" s="17">
        <f t="shared" ref="J141:O141" si="101">+J142+J143</f>
        <v>6652482.6705599995</v>
      </c>
      <c r="K141" s="17">
        <f t="shared" si="101"/>
        <v>6652482.6705599995</v>
      </c>
      <c r="L141" s="17">
        <f t="shared" si="101"/>
        <v>0</v>
      </c>
      <c r="M141" s="17">
        <f t="shared" si="101"/>
        <v>0</v>
      </c>
      <c r="N141" s="17">
        <f t="shared" si="101"/>
        <v>0</v>
      </c>
      <c r="O141" s="17">
        <f t="shared" si="101"/>
        <v>0</v>
      </c>
      <c r="P141" s="44"/>
    </row>
    <row r="142" spans="1:16" s="10" customFormat="1" ht="9.75" customHeight="1" x14ac:dyDescent="0.15">
      <c r="A142" s="62"/>
      <c r="B142" s="26"/>
      <c r="C142" s="26"/>
      <c r="D142" s="76"/>
      <c r="E142" s="76"/>
      <c r="F142" s="107" t="s">
        <v>18</v>
      </c>
      <c r="G142" s="78" t="s">
        <v>202</v>
      </c>
      <c r="H142" s="79" t="s">
        <v>424</v>
      </c>
      <c r="I142" s="17">
        <f>+J142+O141</f>
        <v>2148442.6261099996</v>
      </c>
      <c r="J142" s="20">
        <f>+K142+L141+M141+N141</f>
        <v>2148442.6261099996</v>
      </c>
      <c r="K142" s="20">
        <v>2148442.6261099996</v>
      </c>
      <c r="L142" s="20"/>
      <c r="M142" s="20"/>
      <c r="N142" s="20"/>
      <c r="O142" s="20"/>
      <c r="P142" s="44"/>
    </row>
    <row r="143" spans="1:16" s="10" customFormat="1" ht="9.75" customHeight="1" x14ac:dyDescent="0.15">
      <c r="A143" s="62"/>
      <c r="B143" s="26"/>
      <c r="C143" s="26"/>
      <c r="D143" s="76"/>
      <c r="E143" s="76"/>
      <c r="F143" s="107" t="s">
        <v>17</v>
      </c>
      <c r="G143" s="78" t="s">
        <v>202</v>
      </c>
      <c r="H143" s="79" t="s">
        <v>369</v>
      </c>
      <c r="I143" s="17">
        <f>+J143+O142</f>
        <v>4504040.0444499999</v>
      </c>
      <c r="J143" s="20">
        <f>+K143+L142+M142+N142</f>
        <v>4504040.0444499999</v>
      </c>
      <c r="K143" s="20">
        <v>4504040.0444499999</v>
      </c>
      <c r="L143" s="20"/>
      <c r="M143" s="20"/>
      <c r="N143" s="20"/>
      <c r="O143" s="20"/>
      <c r="P143" s="44"/>
    </row>
    <row r="144" spans="1:16" s="10" customFormat="1" ht="9.75" customHeight="1" x14ac:dyDescent="0.15">
      <c r="A144" s="62"/>
      <c r="B144" s="26"/>
      <c r="C144" s="26"/>
      <c r="D144" s="76"/>
      <c r="E144" s="76" t="s">
        <v>3</v>
      </c>
      <c r="F144" s="77"/>
      <c r="G144" s="78"/>
      <c r="H144" s="79"/>
      <c r="I144" s="17">
        <f t="shared" ref="I144:N144" si="102">+I145</f>
        <v>195686.88699999999</v>
      </c>
      <c r="J144" s="20">
        <f t="shared" si="102"/>
        <v>195686.88699999999</v>
      </c>
      <c r="K144" s="20">
        <f t="shared" si="102"/>
        <v>0</v>
      </c>
      <c r="L144" s="20">
        <f t="shared" si="102"/>
        <v>195686.88699999999</v>
      </c>
      <c r="M144" s="20">
        <f t="shared" si="102"/>
        <v>0</v>
      </c>
      <c r="N144" s="20">
        <f t="shared" si="102"/>
        <v>0</v>
      </c>
      <c r="O144" s="20">
        <f>+O145</f>
        <v>0</v>
      </c>
      <c r="P144" s="44"/>
    </row>
    <row r="145" spans="1:16" s="10" customFormat="1" ht="9.75" customHeight="1" x14ac:dyDescent="0.15">
      <c r="A145" s="62"/>
      <c r="B145" s="26"/>
      <c r="C145" s="26"/>
      <c r="D145" s="76"/>
      <c r="E145" s="76"/>
      <c r="F145" s="77" t="s">
        <v>92</v>
      </c>
      <c r="G145" s="78" t="s">
        <v>202</v>
      </c>
      <c r="H145" s="83" t="s">
        <v>242</v>
      </c>
      <c r="I145" s="17">
        <f t="shared" ref="I145" si="103">+J145+O145</f>
        <v>195686.88699999999</v>
      </c>
      <c r="J145" s="20">
        <f t="shared" ref="J145" si="104">+K145+L145+M145+N145</f>
        <v>195686.88699999999</v>
      </c>
      <c r="K145" s="20"/>
      <c r="L145" s="20">
        <v>195686.88699999999</v>
      </c>
      <c r="M145" s="20"/>
      <c r="N145" s="20"/>
      <c r="O145" s="20"/>
      <c r="P145" s="44"/>
    </row>
    <row r="146" spans="1:16" s="11" customFormat="1" ht="9.75" customHeight="1" x14ac:dyDescent="0.15">
      <c r="A146" s="65"/>
      <c r="B146" s="27"/>
      <c r="C146" s="27"/>
      <c r="D146" s="80" t="s">
        <v>140</v>
      </c>
      <c r="E146" s="80"/>
      <c r="F146" s="81"/>
      <c r="G146" s="78"/>
      <c r="H146" s="82"/>
      <c r="I146" s="18">
        <f t="shared" ref="I146:N146" si="105">+I147</f>
        <v>2860600.7480100002</v>
      </c>
      <c r="J146" s="21">
        <f t="shared" si="105"/>
        <v>2333165.1335100001</v>
      </c>
      <c r="K146" s="21">
        <f t="shared" si="105"/>
        <v>0</v>
      </c>
      <c r="L146" s="21">
        <f t="shared" si="105"/>
        <v>2333165.1335100001</v>
      </c>
      <c r="M146" s="21">
        <f t="shared" si="105"/>
        <v>0</v>
      </c>
      <c r="N146" s="21">
        <f t="shared" si="105"/>
        <v>0</v>
      </c>
      <c r="O146" s="21">
        <f>+O147</f>
        <v>527435.61449999991</v>
      </c>
      <c r="P146" s="44"/>
    </row>
    <row r="147" spans="1:16" s="10" customFormat="1" ht="9.75" customHeight="1" x14ac:dyDescent="0.15">
      <c r="A147" s="62"/>
      <c r="B147" s="26"/>
      <c r="C147" s="26"/>
      <c r="D147" s="76"/>
      <c r="E147" s="76" t="s">
        <v>3</v>
      </c>
      <c r="F147" s="77"/>
      <c r="G147" s="78"/>
      <c r="H147" s="79"/>
      <c r="I147" s="17">
        <f t="shared" ref="I147:N147" si="106">SUM(I148:I153)</f>
        <v>2860600.7480100002</v>
      </c>
      <c r="J147" s="20">
        <f t="shared" si="106"/>
        <v>2333165.1335100001</v>
      </c>
      <c r="K147" s="20">
        <f t="shared" si="106"/>
        <v>0</v>
      </c>
      <c r="L147" s="20">
        <f t="shared" si="106"/>
        <v>2333165.1335100001</v>
      </c>
      <c r="M147" s="20">
        <f t="shared" si="106"/>
        <v>0</v>
      </c>
      <c r="N147" s="20">
        <f t="shared" si="106"/>
        <v>0</v>
      </c>
      <c r="O147" s="20">
        <f>SUM(O148:O153)</f>
        <v>527435.61449999991</v>
      </c>
      <c r="P147" s="44"/>
    </row>
    <row r="148" spans="1:16" s="10" customFormat="1" ht="9.75" customHeight="1" x14ac:dyDescent="0.15">
      <c r="A148" s="62"/>
      <c r="B148" s="26"/>
      <c r="C148" s="26"/>
      <c r="D148" s="76"/>
      <c r="E148" s="76"/>
      <c r="F148" s="77" t="s">
        <v>91</v>
      </c>
      <c r="G148" s="78" t="s">
        <v>202</v>
      </c>
      <c r="H148" s="83" t="s">
        <v>243</v>
      </c>
      <c r="I148" s="17">
        <f t="shared" ref="I148:I192" si="107">+J148+O148</f>
        <v>115944.88148</v>
      </c>
      <c r="J148" s="20">
        <f t="shared" ref="J148:J192" si="108">+K148+L148+M148+N148</f>
        <v>115835.82047999999</v>
      </c>
      <c r="K148" s="20"/>
      <c r="L148" s="20">
        <v>115835.82047999999</v>
      </c>
      <c r="M148" s="20"/>
      <c r="N148" s="20"/>
      <c r="O148" s="20">
        <v>109.06100000000001</v>
      </c>
      <c r="P148" s="44"/>
    </row>
    <row r="149" spans="1:16" s="10" customFormat="1" ht="9.75" customHeight="1" x14ac:dyDescent="0.15">
      <c r="A149" s="62"/>
      <c r="B149" s="26"/>
      <c r="C149" s="26"/>
      <c r="D149" s="76"/>
      <c r="E149" s="76"/>
      <c r="F149" s="77" t="s">
        <v>90</v>
      </c>
      <c r="G149" s="78" t="s">
        <v>202</v>
      </c>
      <c r="H149" s="83" t="s">
        <v>244</v>
      </c>
      <c r="I149" s="17">
        <f t="shared" si="107"/>
        <v>278538.93599999999</v>
      </c>
      <c r="J149" s="20">
        <f t="shared" si="108"/>
        <v>0</v>
      </c>
      <c r="K149" s="20"/>
      <c r="L149" s="20"/>
      <c r="M149" s="20"/>
      <c r="N149" s="20"/>
      <c r="O149" s="20">
        <v>278538.93599999999</v>
      </c>
      <c r="P149" s="44"/>
    </row>
    <row r="150" spans="1:16" s="10" customFormat="1" ht="9.75" customHeight="1" x14ac:dyDescent="0.15">
      <c r="A150" s="62"/>
      <c r="B150" s="26"/>
      <c r="C150" s="26"/>
      <c r="D150" s="76"/>
      <c r="E150" s="76"/>
      <c r="F150" s="77" t="s">
        <v>164</v>
      </c>
      <c r="G150" s="78" t="s">
        <v>202</v>
      </c>
      <c r="H150" s="83" t="s">
        <v>245</v>
      </c>
      <c r="I150" s="17">
        <f t="shared" si="107"/>
        <v>967.73379</v>
      </c>
      <c r="J150" s="20">
        <f t="shared" si="108"/>
        <v>0</v>
      </c>
      <c r="K150" s="20"/>
      <c r="L150" s="20"/>
      <c r="M150" s="20"/>
      <c r="N150" s="20"/>
      <c r="O150" s="20">
        <v>967.73379</v>
      </c>
      <c r="P150" s="44"/>
    </row>
    <row r="151" spans="1:16" s="10" customFormat="1" ht="9.75" customHeight="1" x14ac:dyDescent="0.15">
      <c r="A151" s="87"/>
      <c r="B151" s="88"/>
      <c r="C151" s="88"/>
      <c r="D151" s="89"/>
      <c r="E151" s="89"/>
      <c r="F151" s="90" t="s">
        <v>92</v>
      </c>
      <c r="G151" s="91" t="s">
        <v>202</v>
      </c>
      <c r="H151" s="92" t="s">
        <v>242</v>
      </c>
      <c r="I151" s="93">
        <f t="shared" si="107"/>
        <v>3100</v>
      </c>
      <c r="J151" s="94">
        <f t="shared" si="108"/>
        <v>3100</v>
      </c>
      <c r="K151" s="94"/>
      <c r="L151" s="94">
        <v>3100</v>
      </c>
      <c r="M151" s="94"/>
      <c r="N151" s="94"/>
      <c r="O151" s="94"/>
      <c r="P151" s="44"/>
    </row>
    <row r="152" spans="1:16" s="10" customFormat="1" ht="9.75" customHeight="1" x14ac:dyDescent="0.15">
      <c r="A152" s="62"/>
      <c r="B152" s="26"/>
      <c r="C152" s="26"/>
      <c r="D152" s="76"/>
      <c r="E152" s="76"/>
      <c r="F152" s="77" t="s">
        <v>89</v>
      </c>
      <c r="G152" s="78" t="s">
        <v>202</v>
      </c>
      <c r="H152" s="83" t="s">
        <v>246</v>
      </c>
      <c r="I152" s="17">
        <f t="shared" si="107"/>
        <v>28993.899000000001</v>
      </c>
      <c r="J152" s="20">
        <f t="shared" si="108"/>
        <v>0</v>
      </c>
      <c r="K152" s="20"/>
      <c r="L152" s="20"/>
      <c r="M152" s="20"/>
      <c r="N152" s="20"/>
      <c r="O152" s="20">
        <v>28993.899000000001</v>
      </c>
      <c r="P152" s="44"/>
    </row>
    <row r="153" spans="1:16" s="10" customFormat="1" ht="9.75" customHeight="1" x14ac:dyDescent="0.15">
      <c r="A153" s="62"/>
      <c r="B153" s="26"/>
      <c r="C153" s="26"/>
      <c r="D153" s="76"/>
      <c r="E153" s="76"/>
      <c r="F153" s="77" t="s">
        <v>88</v>
      </c>
      <c r="G153" s="78" t="s">
        <v>202</v>
      </c>
      <c r="H153" s="83" t="s">
        <v>247</v>
      </c>
      <c r="I153" s="17">
        <f t="shared" si="107"/>
        <v>2433055.2977400003</v>
      </c>
      <c r="J153" s="20">
        <f t="shared" si="108"/>
        <v>2214229.3130300003</v>
      </c>
      <c r="K153" s="20"/>
      <c r="L153" s="20">
        <v>2214229.3130300003</v>
      </c>
      <c r="M153" s="20"/>
      <c r="N153" s="20"/>
      <c r="O153" s="20">
        <v>218825.9847099999</v>
      </c>
      <c r="P153" s="44"/>
    </row>
    <row r="154" spans="1:16" s="10" customFormat="1" ht="9.75" customHeight="1" x14ac:dyDescent="0.15">
      <c r="A154" s="62"/>
      <c r="B154" s="26"/>
      <c r="C154" s="59" t="s">
        <v>87</v>
      </c>
      <c r="D154" s="76"/>
      <c r="E154" s="76"/>
      <c r="F154" s="77"/>
      <c r="G154" s="78"/>
      <c r="H154" s="79"/>
      <c r="I154" s="42">
        <f t="shared" ref="I154:O154" si="109">+I155+I165+I169</f>
        <v>13362875.757709999</v>
      </c>
      <c r="J154" s="43">
        <f t="shared" si="109"/>
        <v>12693709.28576</v>
      </c>
      <c r="K154" s="43">
        <f t="shared" si="109"/>
        <v>6897323.3365599997</v>
      </c>
      <c r="L154" s="43">
        <f t="shared" si="109"/>
        <v>5796385.9491999997</v>
      </c>
      <c r="M154" s="43">
        <f t="shared" si="109"/>
        <v>0</v>
      </c>
      <c r="N154" s="43">
        <f t="shared" si="109"/>
        <v>0</v>
      </c>
      <c r="O154" s="43">
        <f t="shared" si="109"/>
        <v>669166.4719499998</v>
      </c>
      <c r="P154" s="44"/>
    </row>
    <row r="155" spans="1:16" s="11" customFormat="1" ht="9.75" customHeight="1" x14ac:dyDescent="0.15">
      <c r="A155" s="65"/>
      <c r="B155" s="27"/>
      <c r="C155" s="27"/>
      <c r="D155" s="80" t="s">
        <v>4</v>
      </c>
      <c r="E155" s="80"/>
      <c r="F155" s="81"/>
      <c r="G155" s="78"/>
      <c r="H155" s="82"/>
      <c r="I155" s="18">
        <f t="shared" ref="I155:N155" si="110">+I156+I157</f>
        <v>1449046.0125599999</v>
      </c>
      <c r="J155" s="21">
        <f t="shared" si="110"/>
        <v>1449046.0125599999</v>
      </c>
      <c r="K155" s="21">
        <f t="shared" si="110"/>
        <v>1449046.0125599999</v>
      </c>
      <c r="L155" s="21">
        <f t="shared" si="110"/>
        <v>0</v>
      </c>
      <c r="M155" s="21">
        <f t="shared" si="110"/>
        <v>0</v>
      </c>
      <c r="N155" s="21">
        <f t="shared" si="110"/>
        <v>0</v>
      </c>
      <c r="O155" s="21">
        <f>+O156+O157</f>
        <v>0</v>
      </c>
      <c r="P155" s="44"/>
    </row>
    <row r="156" spans="1:16" s="10" customFormat="1" ht="9.75" customHeight="1" x14ac:dyDescent="0.15">
      <c r="A156" s="62"/>
      <c r="B156" s="26"/>
      <c r="C156" s="26"/>
      <c r="D156" s="76"/>
      <c r="E156" s="76" t="s">
        <v>14</v>
      </c>
      <c r="F156" s="77"/>
      <c r="G156" s="78"/>
      <c r="H156" s="79"/>
      <c r="I156" s="17">
        <f t="shared" ref="I156" si="111">+J156+O156</f>
        <v>664923.28614999994</v>
      </c>
      <c r="J156" s="20">
        <f t="shared" ref="J156" si="112">+K156+L156+M156+N156</f>
        <v>664923.28614999994</v>
      </c>
      <c r="K156" s="20">
        <v>664923.28614999994</v>
      </c>
      <c r="L156" s="20"/>
      <c r="M156" s="20"/>
      <c r="N156" s="20"/>
      <c r="O156" s="20"/>
      <c r="P156" s="44"/>
    </row>
    <row r="157" spans="1:16" s="10" customFormat="1" ht="9.75" customHeight="1" x14ac:dyDescent="0.15">
      <c r="A157" s="62"/>
      <c r="B157" s="26"/>
      <c r="C157" s="26"/>
      <c r="D157" s="76"/>
      <c r="E157" s="76" t="s">
        <v>20</v>
      </c>
      <c r="F157" s="77"/>
      <c r="G157" s="78"/>
      <c r="H157" s="79"/>
      <c r="I157" s="17">
        <f t="shared" ref="I157:O157" si="113">SUM(I158:I164)</f>
        <v>784122.72641</v>
      </c>
      <c r="J157" s="20">
        <f t="shared" si="113"/>
        <v>784122.72641</v>
      </c>
      <c r="K157" s="20">
        <f t="shared" si="113"/>
        <v>784122.72641</v>
      </c>
      <c r="L157" s="20">
        <f t="shared" si="113"/>
        <v>0</v>
      </c>
      <c r="M157" s="20">
        <f t="shared" si="113"/>
        <v>0</v>
      </c>
      <c r="N157" s="20">
        <f t="shared" si="113"/>
        <v>0</v>
      </c>
      <c r="O157" s="20">
        <f t="shared" si="113"/>
        <v>0</v>
      </c>
      <c r="P157" s="44"/>
    </row>
    <row r="158" spans="1:16" s="10" customFormat="1" ht="9.75" customHeight="1" x14ac:dyDescent="0.15">
      <c r="A158" s="62"/>
      <c r="B158" s="26"/>
      <c r="C158" s="26"/>
      <c r="D158" s="76"/>
      <c r="E158" s="76"/>
      <c r="F158" s="77" t="s">
        <v>25</v>
      </c>
      <c r="G158" s="78" t="s">
        <v>202</v>
      </c>
      <c r="H158" s="83" t="s">
        <v>248</v>
      </c>
      <c r="I158" s="17">
        <f t="shared" ref="I158:I164" si="114">+J158+O158</f>
        <v>330982.22427000006</v>
      </c>
      <c r="J158" s="20">
        <f t="shared" ref="J158:J164" si="115">+K158+L158+M158+N158</f>
        <v>330982.22427000006</v>
      </c>
      <c r="K158" s="20">
        <v>330982.22427000006</v>
      </c>
      <c r="L158" s="20"/>
      <c r="M158" s="20"/>
      <c r="N158" s="20"/>
      <c r="O158" s="20"/>
      <c r="P158" s="44"/>
    </row>
    <row r="159" spans="1:16" s="10" customFormat="1" ht="9.75" customHeight="1" x14ac:dyDescent="0.15">
      <c r="A159" s="62"/>
      <c r="B159" s="26"/>
      <c r="C159" s="26"/>
      <c r="D159" s="76"/>
      <c r="E159" s="76"/>
      <c r="F159" s="77" t="s">
        <v>86</v>
      </c>
      <c r="G159" s="78" t="s">
        <v>202</v>
      </c>
      <c r="H159" s="83" t="s">
        <v>249</v>
      </c>
      <c r="I159" s="17">
        <f t="shared" si="114"/>
        <v>47279.841890000003</v>
      </c>
      <c r="J159" s="20">
        <f t="shared" si="115"/>
        <v>47279.841890000003</v>
      </c>
      <c r="K159" s="20">
        <v>47279.841890000003</v>
      </c>
      <c r="L159" s="20"/>
      <c r="M159" s="20"/>
      <c r="N159" s="20"/>
      <c r="O159" s="20"/>
      <c r="P159" s="44"/>
    </row>
    <row r="160" spans="1:16" s="10" customFormat="1" ht="9.75" customHeight="1" x14ac:dyDescent="0.15">
      <c r="A160" s="62"/>
      <c r="B160" s="26"/>
      <c r="C160" s="26"/>
      <c r="D160" s="76"/>
      <c r="E160" s="76"/>
      <c r="F160" s="77" t="s">
        <v>18</v>
      </c>
      <c r="G160" s="78" t="s">
        <v>202</v>
      </c>
      <c r="H160" s="83" t="s">
        <v>250</v>
      </c>
      <c r="I160" s="17">
        <f t="shared" si="114"/>
        <v>153792.46106</v>
      </c>
      <c r="J160" s="20">
        <f t="shared" si="115"/>
        <v>153792.46106</v>
      </c>
      <c r="K160" s="20">
        <v>153792.46106</v>
      </c>
      <c r="L160" s="20"/>
      <c r="M160" s="20"/>
      <c r="N160" s="20"/>
      <c r="O160" s="20"/>
      <c r="P160" s="44"/>
    </row>
    <row r="161" spans="1:16" s="10" customFormat="1" ht="9.75" customHeight="1" x14ac:dyDescent="0.15">
      <c r="A161" s="62"/>
      <c r="B161" s="26"/>
      <c r="C161" s="26"/>
      <c r="D161" s="76"/>
      <c r="E161" s="76"/>
      <c r="F161" s="77" t="s">
        <v>17</v>
      </c>
      <c r="G161" s="78" t="s">
        <v>202</v>
      </c>
      <c r="H161" s="83" t="s">
        <v>251</v>
      </c>
      <c r="I161" s="17">
        <f t="shared" si="114"/>
        <v>81529.461590000006</v>
      </c>
      <c r="J161" s="20">
        <f t="shared" si="115"/>
        <v>81529.461590000006</v>
      </c>
      <c r="K161" s="20">
        <v>81529.461590000006</v>
      </c>
      <c r="L161" s="20"/>
      <c r="M161" s="20"/>
      <c r="N161" s="20"/>
      <c r="O161" s="20"/>
      <c r="P161" s="44"/>
    </row>
    <row r="162" spans="1:16" s="10" customFormat="1" ht="9.75" customHeight="1" x14ac:dyDescent="0.15">
      <c r="A162" s="62"/>
      <c r="B162" s="26"/>
      <c r="C162" s="26"/>
      <c r="D162" s="76"/>
      <c r="E162" s="76"/>
      <c r="F162" s="77" t="s">
        <v>85</v>
      </c>
      <c r="G162" s="78" t="s">
        <v>202</v>
      </c>
      <c r="H162" s="83" t="s">
        <v>252</v>
      </c>
      <c r="I162" s="17">
        <f t="shared" si="114"/>
        <v>159044.78302999999</v>
      </c>
      <c r="J162" s="20">
        <f t="shared" si="115"/>
        <v>159044.78302999999</v>
      </c>
      <c r="K162" s="20">
        <v>159044.78302999999</v>
      </c>
      <c r="L162" s="20"/>
      <c r="M162" s="20"/>
      <c r="N162" s="20"/>
      <c r="O162" s="20"/>
      <c r="P162" s="44"/>
    </row>
    <row r="163" spans="1:16" s="10" customFormat="1" ht="9.75" customHeight="1" x14ac:dyDescent="0.15">
      <c r="A163" s="62"/>
      <c r="B163" s="26"/>
      <c r="C163" s="26"/>
      <c r="D163" s="76"/>
      <c r="E163" s="76"/>
      <c r="F163" s="77" t="s">
        <v>84</v>
      </c>
      <c r="G163" s="78" t="s">
        <v>202</v>
      </c>
      <c r="H163" s="83" t="s">
        <v>253</v>
      </c>
      <c r="I163" s="17">
        <f t="shared" si="114"/>
        <v>953.54032999999993</v>
      </c>
      <c r="J163" s="20">
        <f t="shared" si="115"/>
        <v>953.54032999999993</v>
      </c>
      <c r="K163" s="20">
        <v>953.54032999999993</v>
      </c>
      <c r="L163" s="20"/>
      <c r="M163" s="20"/>
      <c r="N163" s="20"/>
      <c r="O163" s="20"/>
      <c r="P163" s="44"/>
    </row>
    <row r="164" spans="1:16" s="10" customFormat="1" ht="9.75" customHeight="1" x14ac:dyDescent="0.15">
      <c r="A164" s="62"/>
      <c r="B164" s="26"/>
      <c r="C164" s="26"/>
      <c r="D164" s="76"/>
      <c r="E164" s="76"/>
      <c r="F164" s="77" t="s">
        <v>178</v>
      </c>
      <c r="G164" s="78" t="s">
        <v>202</v>
      </c>
      <c r="H164" s="83" t="s">
        <v>179</v>
      </c>
      <c r="I164" s="17">
        <f t="shared" si="114"/>
        <v>10540.41424</v>
      </c>
      <c r="J164" s="20">
        <f t="shared" si="115"/>
        <v>10540.41424</v>
      </c>
      <c r="K164" s="20">
        <v>10540.41424</v>
      </c>
      <c r="L164" s="20"/>
      <c r="M164" s="20"/>
      <c r="N164" s="20"/>
      <c r="O164" s="20"/>
      <c r="P164" s="44"/>
    </row>
    <row r="165" spans="1:16" s="11" customFormat="1" ht="9.75" customHeight="1" x14ac:dyDescent="0.15">
      <c r="A165" s="65"/>
      <c r="B165" s="27"/>
      <c r="C165" s="27"/>
      <c r="D165" s="80" t="s">
        <v>13</v>
      </c>
      <c r="E165" s="80"/>
      <c r="F165" s="81"/>
      <c r="G165" s="78"/>
      <c r="H165" s="82"/>
      <c r="I165" s="18">
        <f>+I166+I167</f>
        <v>5648262.6031400003</v>
      </c>
      <c r="J165" s="18">
        <f t="shared" ref="J165:O165" si="116">+J166+J167</f>
        <v>5648262.6031400003</v>
      </c>
      <c r="K165" s="18">
        <f t="shared" si="116"/>
        <v>5448277.324</v>
      </c>
      <c r="L165" s="18">
        <f t="shared" si="116"/>
        <v>199985.27914</v>
      </c>
      <c r="M165" s="18">
        <f t="shared" si="116"/>
        <v>0</v>
      </c>
      <c r="N165" s="18">
        <f t="shared" si="116"/>
        <v>0</v>
      </c>
      <c r="O165" s="18">
        <f t="shared" si="116"/>
        <v>0</v>
      </c>
      <c r="P165" s="44"/>
    </row>
    <row r="166" spans="1:16" s="10" customFormat="1" ht="9.75" customHeight="1" x14ac:dyDescent="0.15">
      <c r="A166" s="62"/>
      <c r="B166" s="26"/>
      <c r="C166" s="26"/>
      <c r="D166" s="76"/>
      <c r="E166" s="76" t="s">
        <v>14</v>
      </c>
      <c r="F166" s="77"/>
      <c r="G166" s="78"/>
      <c r="H166" s="79"/>
      <c r="I166" s="17">
        <f t="shared" si="107"/>
        <v>5448277.324</v>
      </c>
      <c r="J166" s="20">
        <f t="shared" si="108"/>
        <v>5448277.324</v>
      </c>
      <c r="K166" s="20">
        <v>5448277.324</v>
      </c>
      <c r="L166" s="20"/>
      <c r="M166" s="20"/>
      <c r="N166" s="20"/>
      <c r="O166" s="20"/>
      <c r="P166" s="44"/>
    </row>
    <row r="167" spans="1:16" s="10" customFormat="1" ht="9.75" customHeight="1" x14ac:dyDescent="0.15">
      <c r="A167" s="62"/>
      <c r="B167" s="26"/>
      <c r="C167" s="26"/>
      <c r="D167" s="76"/>
      <c r="E167" s="76" t="s">
        <v>3</v>
      </c>
      <c r="F167" s="77"/>
      <c r="G167" s="78"/>
      <c r="H167" s="79"/>
      <c r="I167" s="17">
        <f>+I168</f>
        <v>199985.27914</v>
      </c>
      <c r="J167" s="17">
        <f t="shared" ref="J167:O167" si="117">+J168</f>
        <v>199985.27914</v>
      </c>
      <c r="K167" s="17">
        <f t="shared" si="117"/>
        <v>0</v>
      </c>
      <c r="L167" s="17">
        <f t="shared" si="117"/>
        <v>199985.27914</v>
      </c>
      <c r="M167" s="17">
        <f t="shared" si="117"/>
        <v>0</v>
      </c>
      <c r="N167" s="17">
        <f t="shared" si="117"/>
        <v>0</v>
      </c>
      <c r="O167" s="17">
        <f t="shared" si="117"/>
        <v>0</v>
      </c>
      <c r="P167" s="44"/>
    </row>
    <row r="168" spans="1:16" s="10" customFormat="1" ht="16.5" x14ac:dyDescent="0.15">
      <c r="A168" s="62"/>
      <c r="B168" s="26"/>
      <c r="C168" s="26"/>
      <c r="D168" s="76"/>
      <c r="E168" s="76"/>
      <c r="F168" s="77" t="s">
        <v>370</v>
      </c>
      <c r="G168" s="78" t="s">
        <v>202</v>
      </c>
      <c r="H168" s="83" t="s">
        <v>371</v>
      </c>
      <c r="I168" s="17">
        <f t="shared" ref="I168" si="118">+J168+O168</f>
        <v>199985.27914</v>
      </c>
      <c r="J168" s="20">
        <f t="shared" ref="J168" si="119">+K168+L168+M168+N168</f>
        <v>199985.27914</v>
      </c>
      <c r="K168" s="20"/>
      <c r="L168" s="20">
        <v>199985.27914</v>
      </c>
      <c r="M168" s="20"/>
      <c r="N168" s="20"/>
      <c r="O168" s="20"/>
      <c r="P168" s="44"/>
    </row>
    <row r="169" spans="1:16" s="11" customFormat="1" ht="9.75" customHeight="1" x14ac:dyDescent="0.15">
      <c r="A169" s="65"/>
      <c r="B169" s="27"/>
      <c r="C169" s="27"/>
      <c r="D169" s="80" t="s">
        <v>140</v>
      </c>
      <c r="E169" s="80"/>
      <c r="F169" s="81"/>
      <c r="G169" s="78"/>
      <c r="H169" s="82"/>
      <c r="I169" s="18">
        <f t="shared" ref="I169:N169" si="120">+I170</f>
        <v>6265567.1420099996</v>
      </c>
      <c r="J169" s="21">
        <f t="shared" si="120"/>
        <v>5596400.6700599995</v>
      </c>
      <c r="K169" s="21">
        <f t="shared" si="120"/>
        <v>0</v>
      </c>
      <c r="L169" s="21">
        <f t="shared" si="120"/>
        <v>5596400.6700599995</v>
      </c>
      <c r="M169" s="21">
        <f t="shared" si="120"/>
        <v>0</v>
      </c>
      <c r="N169" s="21">
        <f t="shared" si="120"/>
        <v>0</v>
      </c>
      <c r="O169" s="21">
        <f>+O170</f>
        <v>669166.4719499998</v>
      </c>
      <c r="P169" s="44"/>
    </row>
    <row r="170" spans="1:16" s="10" customFormat="1" ht="9.75" customHeight="1" x14ac:dyDescent="0.15">
      <c r="A170" s="62"/>
      <c r="B170" s="26"/>
      <c r="C170" s="26"/>
      <c r="D170" s="76"/>
      <c r="E170" s="76" t="s">
        <v>3</v>
      </c>
      <c r="F170" s="77"/>
      <c r="G170" s="78"/>
      <c r="H170" s="79"/>
      <c r="I170" s="17">
        <f t="shared" ref="I170:O170" si="121">SUM(I171:I195)</f>
        <v>6265567.1420099996</v>
      </c>
      <c r="J170" s="20">
        <f t="shared" si="121"/>
        <v>5596400.6700599995</v>
      </c>
      <c r="K170" s="20">
        <f t="shared" si="121"/>
        <v>0</v>
      </c>
      <c r="L170" s="20">
        <f t="shared" si="121"/>
        <v>5596400.6700599995</v>
      </c>
      <c r="M170" s="20">
        <f t="shared" si="121"/>
        <v>0</v>
      </c>
      <c r="N170" s="20">
        <f t="shared" si="121"/>
        <v>0</v>
      </c>
      <c r="O170" s="20">
        <f t="shared" si="121"/>
        <v>669166.4719499998</v>
      </c>
      <c r="P170" s="44"/>
    </row>
    <row r="171" spans="1:16" s="10" customFormat="1" ht="9.75" customHeight="1" x14ac:dyDescent="0.15">
      <c r="A171" s="62"/>
      <c r="B171" s="26"/>
      <c r="C171" s="26"/>
      <c r="D171" s="76"/>
      <c r="E171" s="76"/>
      <c r="F171" s="77" t="s">
        <v>83</v>
      </c>
      <c r="G171" s="78" t="s">
        <v>202</v>
      </c>
      <c r="H171" s="83" t="s">
        <v>254</v>
      </c>
      <c r="I171" s="17">
        <f t="shared" si="107"/>
        <v>11753.9524</v>
      </c>
      <c r="J171" s="20">
        <f t="shared" si="108"/>
        <v>10826.902400000001</v>
      </c>
      <c r="K171" s="20"/>
      <c r="L171" s="20">
        <v>10826.902400000001</v>
      </c>
      <c r="M171" s="20"/>
      <c r="N171" s="20"/>
      <c r="O171" s="20">
        <v>927.05</v>
      </c>
      <c r="P171" s="44"/>
    </row>
    <row r="172" spans="1:16" s="10" customFormat="1" ht="9.75" customHeight="1" x14ac:dyDescent="0.15">
      <c r="A172" s="62"/>
      <c r="B172" s="26"/>
      <c r="C172" s="26"/>
      <c r="D172" s="76"/>
      <c r="E172" s="76"/>
      <c r="F172" s="77" t="s">
        <v>82</v>
      </c>
      <c r="G172" s="78" t="s">
        <v>202</v>
      </c>
      <c r="H172" s="83" t="s">
        <v>255</v>
      </c>
      <c r="I172" s="17">
        <f t="shared" si="107"/>
        <v>317186.52500000002</v>
      </c>
      <c r="J172" s="20">
        <f t="shared" si="108"/>
        <v>257949.32399999999</v>
      </c>
      <c r="K172" s="20"/>
      <c r="L172" s="20">
        <v>257949.32399999999</v>
      </c>
      <c r="M172" s="20"/>
      <c r="N172" s="20"/>
      <c r="O172" s="20">
        <v>59237.201000000001</v>
      </c>
      <c r="P172" s="44"/>
    </row>
    <row r="173" spans="1:16" s="10" customFormat="1" ht="9.75" customHeight="1" x14ac:dyDescent="0.15">
      <c r="A173" s="62"/>
      <c r="B173" s="26"/>
      <c r="C173" s="26"/>
      <c r="D173" s="76"/>
      <c r="E173" s="76"/>
      <c r="F173" s="77" t="s">
        <v>81</v>
      </c>
      <c r="G173" s="78" t="s">
        <v>202</v>
      </c>
      <c r="H173" s="83" t="s">
        <v>256</v>
      </c>
      <c r="I173" s="17">
        <f t="shared" si="107"/>
        <v>1905633.2</v>
      </c>
      <c r="J173" s="20">
        <f t="shared" si="108"/>
        <v>1514125.635</v>
      </c>
      <c r="K173" s="20"/>
      <c r="L173" s="20">
        <v>1514125.635</v>
      </c>
      <c r="M173" s="20"/>
      <c r="N173" s="20"/>
      <c r="O173" s="20">
        <v>391507.565</v>
      </c>
      <c r="P173" s="44"/>
    </row>
    <row r="174" spans="1:16" s="10" customFormat="1" ht="9.75" customHeight="1" x14ac:dyDescent="0.15">
      <c r="A174" s="62"/>
      <c r="B174" s="26"/>
      <c r="C174" s="26"/>
      <c r="D174" s="76"/>
      <c r="E174" s="76"/>
      <c r="F174" s="77" t="s">
        <v>80</v>
      </c>
      <c r="G174" s="78" t="s">
        <v>202</v>
      </c>
      <c r="H174" s="83" t="s">
        <v>257</v>
      </c>
      <c r="I174" s="17">
        <f t="shared" si="107"/>
        <v>22438.325490000003</v>
      </c>
      <c r="J174" s="20">
        <f t="shared" si="108"/>
        <v>22438.325490000003</v>
      </c>
      <c r="K174" s="20"/>
      <c r="L174" s="20">
        <v>22438.325490000003</v>
      </c>
      <c r="M174" s="20"/>
      <c r="N174" s="20"/>
      <c r="O174" s="20"/>
      <c r="P174" s="44"/>
    </row>
    <row r="175" spans="1:16" s="10" customFormat="1" ht="9.75" customHeight="1" x14ac:dyDescent="0.15">
      <c r="A175" s="62"/>
      <c r="B175" s="26"/>
      <c r="C175" s="26"/>
      <c r="D175" s="76"/>
      <c r="E175" s="76"/>
      <c r="F175" s="77" t="s">
        <v>79</v>
      </c>
      <c r="G175" s="78" t="s">
        <v>202</v>
      </c>
      <c r="H175" s="83" t="s">
        <v>258</v>
      </c>
      <c r="I175" s="17">
        <f t="shared" si="107"/>
        <v>61478.229800000001</v>
      </c>
      <c r="J175" s="20">
        <f t="shared" si="108"/>
        <v>59185.512479999998</v>
      </c>
      <c r="K175" s="20"/>
      <c r="L175" s="20">
        <v>59185.512479999998</v>
      </c>
      <c r="M175" s="20"/>
      <c r="N175" s="20"/>
      <c r="O175" s="20">
        <v>2292.7173199999997</v>
      </c>
      <c r="P175" s="44"/>
    </row>
    <row r="176" spans="1:16" s="10" customFormat="1" ht="17.25" customHeight="1" x14ac:dyDescent="0.15">
      <c r="A176" s="62"/>
      <c r="B176" s="26"/>
      <c r="C176" s="26"/>
      <c r="D176" s="76"/>
      <c r="E176" s="76"/>
      <c r="F176" s="77" t="s">
        <v>78</v>
      </c>
      <c r="G176" s="78" t="s">
        <v>202</v>
      </c>
      <c r="H176" s="83" t="s">
        <v>259</v>
      </c>
      <c r="I176" s="17">
        <f t="shared" si="107"/>
        <v>323030.82458999997</v>
      </c>
      <c r="J176" s="20">
        <f t="shared" si="108"/>
        <v>215501.77249999996</v>
      </c>
      <c r="K176" s="20"/>
      <c r="L176" s="20">
        <v>215501.77249999996</v>
      </c>
      <c r="M176" s="20"/>
      <c r="N176" s="20"/>
      <c r="O176" s="20">
        <v>107529.05208999998</v>
      </c>
      <c r="P176" s="44"/>
    </row>
    <row r="177" spans="1:16" s="10" customFormat="1" ht="9.75" customHeight="1" x14ac:dyDescent="0.15">
      <c r="A177" s="62"/>
      <c r="B177" s="26"/>
      <c r="C177" s="26"/>
      <c r="D177" s="76"/>
      <c r="E177" s="76"/>
      <c r="F177" s="77" t="s">
        <v>77</v>
      </c>
      <c r="G177" s="78" t="s">
        <v>202</v>
      </c>
      <c r="H177" s="83" t="s">
        <v>260</v>
      </c>
      <c r="I177" s="17">
        <f t="shared" si="107"/>
        <v>23779.70306</v>
      </c>
      <c r="J177" s="20">
        <f t="shared" si="108"/>
        <v>23779.70306</v>
      </c>
      <c r="K177" s="20"/>
      <c r="L177" s="20">
        <v>23779.70306</v>
      </c>
      <c r="M177" s="20"/>
      <c r="N177" s="20"/>
      <c r="O177" s="20"/>
      <c r="P177" s="44"/>
    </row>
    <row r="178" spans="1:16" s="10" customFormat="1" ht="16.5" x14ac:dyDescent="0.15">
      <c r="A178" s="62"/>
      <c r="B178" s="26"/>
      <c r="C178" s="26"/>
      <c r="D178" s="76"/>
      <c r="E178" s="76"/>
      <c r="F178" s="77" t="s">
        <v>76</v>
      </c>
      <c r="G178" s="78" t="s">
        <v>202</v>
      </c>
      <c r="H178" s="109" t="s">
        <v>425</v>
      </c>
      <c r="I178" s="17">
        <f t="shared" si="107"/>
        <v>93608.352670000007</v>
      </c>
      <c r="J178" s="20">
        <f t="shared" si="108"/>
        <v>93608.352670000007</v>
      </c>
      <c r="K178" s="20"/>
      <c r="L178" s="20">
        <v>93608.352670000007</v>
      </c>
      <c r="M178" s="20"/>
      <c r="N178" s="20"/>
      <c r="O178" s="20"/>
      <c r="P178" s="44"/>
    </row>
    <row r="179" spans="1:16" s="10" customFormat="1" ht="16.5" customHeight="1" x14ac:dyDescent="0.15">
      <c r="A179" s="62"/>
      <c r="B179" s="26"/>
      <c r="C179" s="26"/>
      <c r="D179" s="76"/>
      <c r="E179" s="76"/>
      <c r="F179" s="77" t="s">
        <v>75</v>
      </c>
      <c r="G179" s="78" t="s">
        <v>202</v>
      </c>
      <c r="H179" s="83" t="s">
        <v>261</v>
      </c>
      <c r="I179" s="17">
        <f t="shared" si="107"/>
        <v>72380.517909999995</v>
      </c>
      <c r="J179" s="20">
        <f t="shared" si="108"/>
        <v>22998.5314</v>
      </c>
      <c r="K179" s="20"/>
      <c r="L179" s="20">
        <v>22998.5314</v>
      </c>
      <c r="M179" s="20"/>
      <c r="N179" s="20"/>
      <c r="O179" s="20">
        <v>49381.986510000002</v>
      </c>
      <c r="P179" s="44"/>
    </row>
    <row r="180" spans="1:16" s="10" customFormat="1" ht="9.75" customHeight="1" x14ac:dyDescent="0.15">
      <c r="A180" s="62"/>
      <c r="B180" s="26"/>
      <c r="C180" s="26"/>
      <c r="D180" s="76"/>
      <c r="E180" s="76"/>
      <c r="F180" s="77" t="s">
        <v>74</v>
      </c>
      <c r="G180" s="78" t="s">
        <v>202</v>
      </c>
      <c r="H180" s="79" t="s">
        <v>324</v>
      </c>
      <c r="I180" s="17">
        <f t="shared" si="107"/>
        <v>67278.714399999997</v>
      </c>
      <c r="J180" s="20">
        <f t="shared" si="108"/>
        <v>67278.714399999997</v>
      </c>
      <c r="K180" s="20"/>
      <c r="L180" s="20">
        <v>67278.714399999997</v>
      </c>
      <c r="M180" s="20"/>
      <c r="N180" s="20"/>
      <c r="O180" s="20"/>
      <c r="P180" s="44"/>
    </row>
    <row r="181" spans="1:16" s="10" customFormat="1" ht="16.5" x14ac:dyDescent="0.15">
      <c r="A181" s="62"/>
      <c r="B181" s="26"/>
      <c r="C181" s="26"/>
      <c r="D181" s="76"/>
      <c r="E181" s="76"/>
      <c r="F181" s="77" t="s">
        <v>73</v>
      </c>
      <c r="G181" s="78" t="s">
        <v>202</v>
      </c>
      <c r="H181" s="79" t="s">
        <v>325</v>
      </c>
      <c r="I181" s="17">
        <f t="shared" si="107"/>
        <v>20209.64587</v>
      </c>
      <c r="J181" s="20">
        <f t="shared" si="108"/>
        <v>20189.46125</v>
      </c>
      <c r="K181" s="20"/>
      <c r="L181" s="20">
        <v>20189.46125</v>
      </c>
      <c r="M181" s="20"/>
      <c r="N181" s="20"/>
      <c r="O181" s="20">
        <v>20.184619999999999</v>
      </c>
      <c r="P181" s="44"/>
    </row>
    <row r="182" spans="1:16" s="10" customFormat="1" ht="9.75" customHeight="1" x14ac:dyDescent="0.15">
      <c r="A182" s="62"/>
      <c r="B182" s="26"/>
      <c r="C182" s="26"/>
      <c r="D182" s="26"/>
      <c r="E182" s="26"/>
      <c r="F182" s="33" t="s">
        <v>72</v>
      </c>
      <c r="G182" s="63" t="s">
        <v>202</v>
      </c>
      <c r="H182" s="69" t="s">
        <v>262</v>
      </c>
      <c r="I182" s="17">
        <f t="shared" si="107"/>
        <v>1904776.1615899999</v>
      </c>
      <c r="J182" s="20">
        <f t="shared" si="108"/>
        <v>1904708.5815899998</v>
      </c>
      <c r="K182" s="20"/>
      <c r="L182" s="20">
        <v>1904708.5815899998</v>
      </c>
      <c r="M182" s="20"/>
      <c r="N182" s="20"/>
      <c r="O182" s="20">
        <v>67.58</v>
      </c>
      <c r="P182" s="44"/>
    </row>
    <row r="183" spans="1:16" s="10" customFormat="1" ht="9.75" customHeight="1" x14ac:dyDescent="0.15">
      <c r="A183" s="62"/>
      <c r="B183" s="26"/>
      <c r="C183" s="26"/>
      <c r="D183" s="26"/>
      <c r="E183" s="26"/>
      <c r="F183" s="33" t="s">
        <v>71</v>
      </c>
      <c r="G183" s="63" t="s">
        <v>202</v>
      </c>
      <c r="H183" s="69" t="s">
        <v>263</v>
      </c>
      <c r="I183" s="17">
        <f t="shared" si="107"/>
        <v>7360.4940999999999</v>
      </c>
      <c r="J183" s="20">
        <f t="shared" si="108"/>
        <v>7360.4940999999999</v>
      </c>
      <c r="K183" s="20"/>
      <c r="L183" s="20">
        <v>7360.4940999999999</v>
      </c>
      <c r="M183" s="20"/>
      <c r="N183" s="20"/>
      <c r="O183" s="20"/>
      <c r="P183" s="44"/>
    </row>
    <row r="184" spans="1:16" s="10" customFormat="1" ht="9.75" customHeight="1" x14ac:dyDescent="0.15">
      <c r="A184" s="62"/>
      <c r="B184" s="26"/>
      <c r="C184" s="26"/>
      <c r="D184" s="26"/>
      <c r="E184" s="26"/>
      <c r="F184" s="33" t="s">
        <v>70</v>
      </c>
      <c r="G184" s="63" t="s">
        <v>202</v>
      </c>
      <c r="H184" s="69" t="s">
        <v>264</v>
      </c>
      <c r="I184" s="17">
        <f t="shared" si="107"/>
        <v>15641.84253</v>
      </c>
      <c r="J184" s="20">
        <f t="shared" si="108"/>
        <v>12550.07353</v>
      </c>
      <c r="K184" s="20"/>
      <c r="L184" s="20">
        <v>12550.07353</v>
      </c>
      <c r="M184" s="20"/>
      <c r="N184" s="20"/>
      <c r="O184" s="20">
        <v>3091.7689999999998</v>
      </c>
      <c r="P184" s="44"/>
    </row>
    <row r="185" spans="1:16" s="10" customFormat="1" ht="9.75" customHeight="1" x14ac:dyDescent="0.15">
      <c r="A185" s="62"/>
      <c r="B185" s="26"/>
      <c r="C185" s="26"/>
      <c r="D185" s="26"/>
      <c r="E185" s="26"/>
      <c r="F185" s="33" t="s">
        <v>69</v>
      </c>
      <c r="G185" s="63" t="s">
        <v>202</v>
      </c>
      <c r="H185" s="69" t="s">
        <v>265</v>
      </c>
      <c r="I185" s="17">
        <f t="shared" si="107"/>
        <v>100400.61805999999</v>
      </c>
      <c r="J185" s="20">
        <f t="shared" si="108"/>
        <v>46647.333899999998</v>
      </c>
      <c r="K185" s="20"/>
      <c r="L185" s="20">
        <v>46647.333899999998</v>
      </c>
      <c r="M185" s="20"/>
      <c r="N185" s="20"/>
      <c r="O185" s="20">
        <v>53753.284159999996</v>
      </c>
      <c r="P185" s="44"/>
    </row>
    <row r="186" spans="1:16" s="10" customFormat="1" ht="24.75" x14ac:dyDescent="0.15">
      <c r="A186" s="62"/>
      <c r="B186" s="26"/>
      <c r="C186" s="26"/>
      <c r="D186" s="26"/>
      <c r="E186" s="76"/>
      <c r="F186" s="77" t="s">
        <v>68</v>
      </c>
      <c r="G186" s="78" t="s">
        <v>202</v>
      </c>
      <c r="H186" s="79" t="s">
        <v>326</v>
      </c>
      <c r="I186" s="17">
        <f t="shared" si="107"/>
        <v>4323.1446899999992</v>
      </c>
      <c r="J186" s="20">
        <f t="shared" si="108"/>
        <v>4323.1446899999992</v>
      </c>
      <c r="K186" s="20"/>
      <c r="L186" s="20">
        <v>4323.1446899999992</v>
      </c>
      <c r="M186" s="20"/>
      <c r="N186" s="20"/>
      <c r="O186" s="20"/>
      <c r="P186" s="44"/>
    </row>
    <row r="187" spans="1:16" s="10" customFormat="1" ht="9.75" customHeight="1" x14ac:dyDescent="0.15">
      <c r="A187" s="62"/>
      <c r="B187" s="26"/>
      <c r="C187" s="26"/>
      <c r="D187" s="26"/>
      <c r="E187" s="76"/>
      <c r="F187" s="77" t="s">
        <v>67</v>
      </c>
      <c r="G187" s="78" t="s">
        <v>202</v>
      </c>
      <c r="H187" s="83" t="s">
        <v>266</v>
      </c>
      <c r="I187" s="17">
        <f t="shared" si="107"/>
        <v>22000</v>
      </c>
      <c r="J187" s="20">
        <f t="shared" si="108"/>
        <v>22000</v>
      </c>
      <c r="K187" s="20"/>
      <c r="L187" s="20">
        <v>22000</v>
      </c>
      <c r="M187" s="20"/>
      <c r="N187" s="20"/>
      <c r="O187" s="20"/>
      <c r="P187" s="44"/>
    </row>
    <row r="188" spans="1:16" s="10" customFormat="1" ht="16.5" x14ac:dyDescent="0.15">
      <c r="A188" s="62"/>
      <c r="B188" s="26"/>
      <c r="C188" s="26"/>
      <c r="D188" s="26"/>
      <c r="E188" s="76"/>
      <c r="F188" s="77" t="s">
        <v>66</v>
      </c>
      <c r="G188" s="78" t="s">
        <v>202</v>
      </c>
      <c r="H188" s="109" t="s">
        <v>426</v>
      </c>
      <c r="I188" s="17">
        <f t="shared" si="107"/>
        <v>447.33794</v>
      </c>
      <c r="J188" s="20">
        <f t="shared" si="108"/>
        <v>0</v>
      </c>
      <c r="K188" s="20"/>
      <c r="L188" s="20"/>
      <c r="M188" s="20"/>
      <c r="N188" s="20"/>
      <c r="O188" s="20">
        <v>447.33794</v>
      </c>
      <c r="P188" s="44"/>
    </row>
    <row r="189" spans="1:16" s="10" customFormat="1" ht="16.5" x14ac:dyDescent="0.15">
      <c r="A189" s="62"/>
      <c r="B189" s="26"/>
      <c r="C189" s="26"/>
      <c r="D189" s="26"/>
      <c r="E189" s="76"/>
      <c r="F189" s="77" t="s">
        <v>65</v>
      </c>
      <c r="G189" s="78" t="s">
        <v>202</v>
      </c>
      <c r="H189" s="79" t="s">
        <v>427</v>
      </c>
      <c r="I189" s="17">
        <f t="shared" si="107"/>
        <v>26928.828950000003</v>
      </c>
      <c r="J189" s="20">
        <f t="shared" si="108"/>
        <v>26928.828950000003</v>
      </c>
      <c r="K189" s="20"/>
      <c r="L189" s="20">
        <v>26928.828950000003</v>
      </c>
      <c r="M189" s="20"/>
      <c r="N189" s="20"/>
      <c r="O189" s="20"/>
      <c r="P189" s="44"/>
    </row>
    <row r="190" spans="1:16" s="10" customFormat="1" ht="9.75" customHeight="1" x14ac:dyDescent="0.15">
      <c r="A190" s="62"/>
      <c r="B190" s="26"/>
      <c r="C190" s="26"/>
      <c r="D190" s="26"/>
      <c r="E190" s="76"/>
      <c r="F190" s="77" t="s">
        <v>64</v>
      </c>
      <c r="G190" s="78" t="s">
        <v>202</v>
      </c>
      <c r="H190" s="83" t="s">
        <v>267</v>
      </c>
      <c r="I190" s="17">
        <f t="shared" si="107"/>
        <v>29137.212159999999</v>
      </c>
      <c r="J190" s="20">
        <f t="shared" si="108"/>
        <v>29137.212159999999</v>
      </c>
      <c r="K190" s="20"/>
      <c r="L190" s="20">
        <v>29137.212159999999</v>
      </c>
      <c r="M190" s="20"/>
      <c r="N190" s="20"/>
      <c r="O190" s="20"/>
      <c r="P190" s="44"/>
    </row>
    <row r="191" spans="1:16" s="10" customFormat="1" ht="9.75" customHeight="1" x14ac:dyDescent="0.15">
      <c r="A191" s="62"/>
      <c r="B191" s="26"/>
      <c r="C191" s="26"/>
      <c r="D191" s="26"/>
      <c r="E191" s="76"/>
      <c r="F191" s="77" t="s">
        <v>370</v>
      </c>
      <c r="G191" s="78" t="s">
        <v>202</v>
      </c>
      <c r="H191" s="83" t="s">
        <v>371</v>
      </c>
      <c r="I191" s="17">
        <f t="shared" ref="I191" si="122">+J191+O191</f>
        <v>931352.00248999998</v>
      </c>
      <c r="J191" s="20">
        <f t="shared" ref="J191" si="123">+K191+L191+M191+N191</f>
        <v>931352.00248999998</v>
      </c>
      <c r="K191" s="20"/>
      <c r="L191" s="20">
        <v>931352.00248999998</v>
      </c>
      <c r="M191" s="20"/>
      <c r="N191" s="20"/>
      <c r="O191" s="20"/>
      <c r="P191" s="44"/>
    </row>
    <row r="192" spans="1:16" s="10" customFormat="1" ht="9.75" customHeight="1" x14ac:dyDescent="0.15">
      <c r="A192" s="62"/>
      <c r="B192" s="26"/>
      <c r="C192" s="26"/>
      <c r="D192" s="26"/>
      <c r="E192" s="76"/>
      <c r="F192" s="77" t="s">
        <v>63</v>
      </c>
      <c r="G192" s="78" t="s">
        <v>202</v>
      </c>
      <c r="H192" s="83" t="s">
        <v>268</v>
      </c>
      <c r="I192" s="17">
        <f t="shared" si="107"/>
        <v>21921.29564</v>
      </c>
      <c r="J192" s="20">
        <f t="shared" si="108"/>
        <v>21660.949700000001</v>
      </c>
      <c r="K192" s="20"/>
      <c r="L192" s="20">
        <v>21660.949700000001</v>
      </c>
      <c r="M192" s="20"/>
      <c r="N192" s="20"/>
      <c r="O192" s="20">
        <v>260.34593999999998</v>
      </c>
      <c r="P192" s="44"/>
    </row>
    <row r="193" spans="1:16" s="10" customFormat="1" ht="16.5" x14ac:dyDescent="0.15">
      <c r="A193" s="62"/>
      <c r="B193" s="26"/>
      <c r="C193" s="26"/>
      <c r="D193" s="26"/>
      <c r="E193" s="26"/>
      <c r="F193" s="33" t="s">
        <v>62</v>
      </c>
      <c r="G193" s="63" t="s">
        <v>202</v>
      </c>
      <c r="H193" s="64" t="s">
        <v>269</v>
      </c>
      <c r="I193" s="17">
        <f t="shared" ref="I193:I235" si="124">+J193+O193</f>
        <v>158620.44713999997</v>
      </c>
      <c r="J193" s="20">
        <f t="shared" ref="J193:J235" si="125">+K193+L193+M193+N193</f>
        <v>158620.44713999997</v>
      </c>
      <c r="K193" s="20"/>
      <c r="L193" s="20">
        <v>158620.44713999997</v>
      </c>
      <c r="M193" s="20"/>
      <c r="N193" s="20"/>
      <c r="O193" s="20"/>
      <c r="P193" s="44"/>
    </row>
    <row r="194" spans="1:16" s="10" customFormat="1" ht="9.75" customHeight="1" x14ac:dyDescent="0.15">
      <c r="A194" s="62"/>
      <c r="B194" s="26"/>
      <c r="C194" s="26"/>
      <c r="D194" s="26"/>
      <c r="E194" s="26"/>
      <c r="F194" s="33" t="s">
        <v>61</v>
      </c>
      <c r="G194" s="63" t="s">
        <v>202</v>
      </c>
      <c r="H194" s="69" t="s">
        <v>270</v>
      </c>
      <c r="I194" s="17">
        <f t="shared" si="124"/>
        <v>60178.879260000009</v>
      </c>
      <c r="J194" s="20">
        <f t="shared" si="125"/>
        <v>60178.879260000009</v>
      </c>
      <c r="K194" s="20"/>
      <c r="L194" s="20">
        <v>60178.879260000009</v>
      </c>
      <c r="M194" s="20"/>
      <c r="N194" s="20"/>
      <c r="O194" s="20"/>
      <c r="P194" s="44"/>
    </row>
    <row r="195" spans="1:16" s="10" customFormat="1" ht="9.75" customHeight="1" x14ac:dyDescent="0.15">
      <c r="A195" s="62"/>
      <c r="B195" s="26"/>
      <c r="C195" s="26"/>
      <c r="D195" s="26"/>
      <c r="E195" s="26"/>
      <c r="F195" s="33" t="s">
        <v>60</v>
      </c>
      <c r="G195" s="63" t="s">
        <v>202</v>
      </c>
      <c r="H195" s="69" t="s">
        <v>271</v>
      </c>
      <c r="I195" s="17">
        <f t="shared" si="124"/>
        <v>63700.88627000001</v>
      </c>
      <c r="J195" s="20">
        <f t="shared" si="125"/>
        <v>63050.487900000007</v>
      </c>
      <c r="K195" s="20"/>
      <c r="L195" s="20">
        <v>63050.487900000007</v>
      </c>
      <c r="M195" s="20"/>
      <c r="N195" s="20"/>
      <c r="O195" s="20">
        <v>650.39837000000011</v>
      </c>
      <c r="P195" s="44"/>
    </row>
    <row r="196" spans="1:16" s="10" customFormat="1" ht="9.75" customHeight="1" x14ac:dyDescent="0.15">
      <c r="A196" s="62"/>
      <c r="B196" s="26"/>
      <c r="C196" s="59" t="s">
        <v>59</v>
      </c>
      <c r="D196" s="26"/>
      <c r="E196" s="26"/>
      <c r="F196" s="33"/>
      <c r="G196" s="63"/>
      <c r="H196" s="64"/>
      <c r="I196" s="42">
        <f>+I197+I208+I205</f>
        <v>4673712.0104300007</v>
      </c>
      <c r="J196" s="42">
        <f t="shared" ref="J196:O196" si="126">+J197+J208+J205</f>
        <v>3803883.3469100003</v>
      </c>
      <c r="K196" s="42">
        <f t="shared" si="126"/>
        <v>1551386.0110500003</v>
      </c>
      <c r="L196" s="42">
        <f t="shared" si="126"/>
        <v>2252497.33586</v>
      </c>
      <c r="M196" s="42">
        <f t="shared" si="126"/>
        <v>0</v>
      </c>
      <c r="N196" s="42">
        <f t="shared" si="126"/>
        <v>0</v>
      </c>
      <c r="O196" s="42">
        <f t="shared" si="126"/>
        <v>869828.66352000006</v>
      </c>
      <c r="P196" s="44"/>
    </row>
    <row r="197" spans="1:16" s="11" customFormat="1" ht="9.75" customHeight="1" x14ac:dyDescent="0.15">
      <c r="A197" s="65"/>
      <c r="B197" s="27"/>
      <c r="C197" s="27"/>
      <c r="D197" s="27" t="s">
        <v>4</v>
      </c>
      <c r="E197" s="27"/>
      <c r="F197" s="34"/>
      <c r="G197" s="63"/>
      <c r="H197" s="66"/>
      <c r="I197" s="18">
        <f t="shared" ref="I197:N197" si="127">+I198+I199</f>
        <v>565863.75742000004</v>
      </c>
      <c r="J197" s="21">
        <f t="shared" si="127"/>
        <v>565863.75742000004</v>
      </c>
      <c r="K197" s="21">
        <f t="shared" si="127"/>
        <v>565863.75742000004</v>
      </c>
      <c r="L197" s="21">
        <f t="shared" si="127"/>
        <v>0</v>
      </c>
      <c r="M197" s="21">
        <f t="shared" si="127"/>
        <v>0</v>
      </c>
      <c r="N197" s="21">
        <f t="shared" si="127"/>
        <v>0</v>
      </c>
      <c r="O197" s="21">
        <f>+O198+O199</f>
        <v>0</v>
      </c>
      <c r="P197" s="44"/>
    </row>
    <row r="198" spans="1:16" s="10" customFormat="1" ht="9.75" customHeight="1" x14ac:dyDescent="0.15">
      <c r="A198" s="62"/>
      <c r="B198" s="26"/>
      <c r="C198" s="26"/>
      <c r="D198" s="26"/>
      <c r="E198" s="26" t="s">
        <v>14</v>
      </c>
      <c r="F198" s="33"/>
      <c r="G198" s="63"/>
      <c r="H198" s="64"/>
      <c r="I198" s="17">
        <f t="shared" ref="I198" si="128">+J198+O198</f>
        <v>553426.42535000003</v>
      </c>
      <c r="J198" s="20">
        <f t="shared" ref="J198" si="129">+K198+L198+M198+N198</f>
        <v>553426.42535000003</v>
      </c>
      <c r="K198" s="20">
        <v>553426.42535000003</v>
      </c>
      <c r="L198" s="20"/>
      <c r="M198" s="20"/>
      <c r="N198" s="20"/>
      <c r="O198" s="20"/>
      <c r="P198" s="44"/>
    </row>
    <row r="199" spans="1:16" s="10" customFormat="1" ht="9.75" customHeight="1" x14ac:dyDescent="0.15">
      <c r="A199" s="62"/>
      <c r="B199" s="26"/>
      <c r="C199" s="26"/>
      <c r="D199" s="26"/>
      <c r="E199" s="26" t="s">
        <v>20</v>
      </c>
      <c r="F199" s="33"/>
      <c r="G199" s="63"/>
      <c r="H199" s="64"/>
      <c r="I199" s="17">
        <f t="shared" ref="I199:O199" si="130">SUM(I200:I204)</f>
        <v>12437.33207</v>
      </c>
      <c r="J199" s="20">
        <f t="shared" si="130"/>
        <v>12437.33207</v>
      </c>
      <c r="K199" s="20">
        <f t="shared" si="130"/>
        <v>12437.33207</v>
      </c>
      <c r="L199" s="20">
        <f t="shared" si="130"/>
        <v>0</v>
      </c>
      <c r="M199" s="20">
        <f t="shared" si="130"/>
        <v>0</v>
      </c>
      <c r="N199" s="20">
        <f t="shared" si="130"/>
        <v>0</v>
      </c>
      <c r="O199" s="20">
        <f t="shared" si="130"/>
        <v>0</v>
      </c>
      <c r="P199" s="44"/>
    </row>
    <row r="200" spans="1:16" s="10" customFormat="1" ht="9.75" customHeight="1" x14ac:dyDescent="0.15">
      <c r="A200" s="87"/>
      <c r="B200" s="88"/>
      <c r="C200" s="88"/>
      <c r="D200" s="88"/>
      <c r="E200" s="88"/>
      <c r="F200" s="49" t="s">
        <v>180</v>
      </c>
      <c r="G200" s="102" t="s">
        <v>202</v>
      </c>
      <c r="H200" s="103" t="s">
        <v>181</v>
      </c>
      <c r="I200" s="93">
        <f t="shared" si="124"/>
        <v>194.27865</v>
      </c>
      <c r="J200" s="94">
        <f t="shared" si="125"/>
        <v>194.27865</v>
      </c>
      <c r="K200" s="94">
        <v>194.27865</v>
      </c>
      <c r="L200" s="94"/>
      <c r="M200" s="94"/>
      <c r="N200" s="94"/>
      <c r="O200" s="94"/>
      <c r="P200" s="44"/>
    </row>
    <row r="201" spans="1:16" s="10" customFormat="1" ht="16.5" x14ac:dyDescent="0.15">
      <c r="A201" s="62"/>
      <c r="B201" s="26"/>
      <c r="C201" s="26"/>
      <c r="D201" s="26"/>
      <c r="E201" s="26"/>
      <c r="F201" s="33" t="s">
        <v>340</v>
      </c>
      <c r="G201" s="63" t="s">
        <v>202</v>
      </c>
      <c r="H201" s="64" t="s">
        <v>372</v>
      </c>
      <c r="I201" s="17">
        <f t="shared" ref="I201" si="131">+J201+O201</f>
        <v>6647.125</v>
      </c>
      <c r="J201" s="20">
        <f t="shared" ref="J201" si="132">+K201+L201+M201+N201</f>
        <v>6647.125</v>
      </c>
      <c r="K201" s="20">
        <v>6647.125</v>
      </c>
      <c r="L201" s="20"/>
      <c r="M201" s="20"/>
      <c r="N201" s="20"/>
      <c r="O201" s="20"/>
      <c r="P201" s="44"/>
    </row>
    <row r="202" spans="1:16" s="10" customFormat="1" ht="16.5" x14ac:dyDescent="0.15">
      <c r="A202" s="62"/>
      <c r="B202" s="26"/>
      <c r="C202" s="26"/>
      <c r="D202" s="26"/>
      <c r="E202" s="26"/>
      <c r="F202" s="33" t="s">
        <v>58</v>
      </c>
      <c r="G202" s="63" t="s">
        <v>202</v>
      </c>
      <c r="H202" s="64" t="s">
        <v>329</v>
      </c>
      <c r="I202" s="17">
        <f t="shared" si="124"/>
        <v>5302.4320399999997</v>
      </c>
      <c r="J202" s="20">
        <f t="shared" si="125"/>
        <v>5302.4320399999997</v>
      </c>
      <c r="K202" s="20">
        <v>5302.4320399999997</v>
      </c>
      <c r="L202" s="20"/>
      <c r="M202" s="20"/>
      <c r="N202" s="20"/>
      <c r="O202" s="20"/>
      <c r="P202" s="44"/>
    </row>
    <row r="203" spans="1:16" s="10" customFormat="1" ht="16.5" x14ac:dyDescent="0.15">
      <c r="A203" s="62"/>
      <c r="B203" s="26"/>
      <c r="C203" s="26"/>
      <c r="D203" s="26"/>
      <c r="E203" s="76"/>
      <c r="F203" s="77" t="s">
        <v>373</v>
      </c>
      <c r="G203" s="78" t="s">
        <v>202</v>
      </c>
      <c r="H203" s="79" t="s">
        <v>374</v>
      </c>
      <c r="I203" s="17">
        <f t="shared" ref="I203" si="133">+J203+O203</f>
        <v>169.89637999999999</v>
      </c>
      <c r="J203" s="20">
        <f t="shared" ref="J203" si="134">+K203+L203+M203+N203</f>
        <v>169.89637999999999</v>
      </c>
      <c r="K203" s="20">
        <v>169.89637999999999</v>
      </c>
      <c r="L203" s="20"/>
      <c r="M203" s="20"/>
      <c r="N203" s="20"/>
      <c r="O203" s="20"/>
      <c r="P203" s="44"/>
    </row>
    <row r="204" spans="1:16" s="10" customFormat="1" ht="9.75" customHeight="1" x14ac:dyDescent="0.15">
      <c r="A204" s="62"/>
      <c r="B204" s="26"/>
      <c r="C204" s="26"/>
      <c r="D204" s="26"/>
      <c r="E204" s="76"/>
      <c r="F204" s="77" t="s">
        <v>182</v>
      </c>
      <c r="G204" s="78" t="s">
        <v>202</v>
      </c>
      <c r="H204" s="79" t="s">
        <v>183</v>
      </c>
      <c r="I204" s="17">
        <f t="shared" si="124"/>
        <v>123.6</v>
      </c>
      <c r="J204" s="20">
        <f t="shared" si="125"/>
        <v>123.6</v>
      </c>
      <c r="K204" s="20">
        <v>123.6</v>
      </c>
      <c r="L204" s="20"/>
      <c r="M204" s="20"/>
      <c r="N204" s="20"/>
      <c r="O204" s="20"/>
      <c r="P204" s="44"/>
    </row>
    <row r="205" spans="1:16" s="11" customFormat="1" ht="9.75" customHeight="1" x14ac:dyDescent="0.15">
      <c r="A205" s="65"/>
      <c r="B205" s="27"/>
      <c r="C205" s="27"/>
      <c r="D205" s="27" t="s">
        <v>13</v>
      </c>
      <c r="E205" s="80"/>
      <c r="F205" s="81"/>
      <c r="G205" s="78"/>
      <c r="H205" s="82"/>
      <c r="I205" s="18">
        <f>+I206</f>
        <v>985522.25363000028</v>
      </c>
      <c r="J205" s="18">
        <f t="shared" ref="J205:O205" si="135">+J206</f>
        <v>985522.25363000028</v>
      </c>
      <c r="K205" s="18">
        <f t="shared" si="135"/>
        <v>985522.25363000028</v>
      </c>
      <c r="L205" s="18">
        <f t="shared" si="135"/>
        <v>0</v>
      </c>
      <c r="M205" s="18">
        <f t="shared" si="135"/>
        <v>0</v>
      </c>
      <c r="N205" s="18">
        <f t="shared" si="135"/>
        <v>0</v>
      </c>
      <c r="O205" s="18">
        <f t="shared" si="135"/>
        <v>0</v>
      </c>
      <c r="P205" s="44"/>
    </row>
    <row r="206" spans="1:16" s="10" customFormat="1" ht="9.75" customHeight="1" x14ac:dyDescent="0.15">
      <c r="A206" s="62"/>
      <c r="B206" s="26"/>
      <c r="C206" s="26"/>
      <c r="D206" s="26"/>
      <c r="E206" s="76" t="s">
        <v>20</v>
      </c>
      <c r="F206" s="77"/>
      <c r="G206" s="78"/>
      <c r="H206" s="79"/>
      <c r="I206" s="17">
        <f>+I207</f>
        <v>985522.25363000028</v>
      </c>
      <c r="J206" s="17">
        <f t="shared" ref="J206:O206" si="136">+J207</f>
        <v>985522.25363000028</v>
      </c>
      <c r="K206" s="17">
        <f t="shared" si="136"/>
        <v>985522.25363000028</v>
      </c>
      <c r="L206" s="17">
        <f t="shared" si="136"/>
        <v>0</v>
      </c>
      <c r="M206" s="17">
        <f t="shared" si="136"/>
        <v>0</v>
      </c>
      <c r="N206" s="17">
        <f t="shared" si="136"/>
        <v>0</v>
      </c>
      <c r="O206" s="17">
        <f t="shared" si="136"/>
        <v>0</v>
      </c>
      <c r="P206" s="44"/>
    </row>
    <row r="207" spans="1:16" s="10" customFormat="1" ht="9.75" customHeight="1" x14ac:dyDescent="0.15">
      <c r="A207" s="62"/>
      <c r="B207" s="26"/>
      <c r="C207" s="26"/>
      <c r="D207" s="26"/>
      <c r="E207" s="76"/>
      <c r="F207" s="77" t="s">
        <v>375</v>
      </c>
      <c r="G207" s="78" t="s">
        <v>202</v>
      </c>
      <c r="H207" s="83" t="s">
        <v>376</v>
      </c>
      <c r="I207" s="17">
        <f t="shared" ref="I207" si="137">+J207+O207</f>
        <v>985522.25363000028</v>
      </c>
      <c r="J207" s="20">
        <f t="shared" ref="J207" si="138">+K207+L207+M207+N207</f>
        <v>985522.25363000028</v>
      </c>
      <c r="K207" s="20">
        <v>985522.25363000028</v>
      </c>
      <c r="L207" s="20"/>
      <c r="M207" s="20"/>
      <c r="N207" s="20"/>
      <c r="O207" s="20"/>
      <c r="P207" s="44"/>
    </row>
    <row r="208" spans="1:16" s="11" customFormat="1" ht="9.75" customHeight="1" x14ac:dyDescent="0.15">
      <c r="A208" s="65"/>
      <c r="B208" s="27"/>
      <c r="C208" s="27"/>
      <c r="D208" s="27" t="s">
        <v>140</v>
      </c>
      <c r="E208" s="27"/>
      <c r="F208" s="34"/>
      <c r="G208" s="63"/>
      <c r="H208" s="66"/>
      <c r="I208" s="18">
        <f t="shared" ref="I208:N208" si="139">+I209</f>
        <v>3122325.9993799999</v>
      </c>
      <c r="J208" s="21">
        <f t="shared" si="139"/>
        <v>2252497.33586</v>
      </c>
      <c r="K208" s="21">
        <f t="shared" si="139"/>
        <v>0</v>
      </c>
      <c r="L208" s="21">
        <f t="shared" si="139"/>
        <v>2252497.33586</v>
      </c>
      <c r="M208" s="21">
        <f t="shared" si="139"/>
        <v>0</v>
      </c>
      <c r="N208" s="21">
        <f t="shared" si="139"/>
        <v>0</v>
      </c>
      <c r="O208" s="21">
        <f>+O209</f>
        <v>869828.66352000006</v>
      </c>
      <c r="P208" s="44"/>
    </row>
    <row r="209" spans="1:16" s="10" customFormat="1" ht="9.75" customHeight="1" x14ac:dyDescent="0.15">
      <c r="A209" s="62"/>
      <c r="B209" s="26"/>
      <c r="C209" s="26"/>
      <c r="D209" s="26"/>
      <c r="E209" s="26" t="s">
        <v>3</v>
      </c>
      <c r="F209" s="33"/>
      <c r="G209" s="63"/>
      <c r="H209" s="64"/>
      <c r="I209" s="17">
        <f t="shared" ref="I209:O209" si="140">SUM(I210:I232)</f>
        <v>3122325.9993799999</v>
      </c>
      <c r="J209" s="20">
        <f t="shared" si="140"/>
        <v>2252497.33586</v>
      </c>
      <c r="K209" s="20">
        <f t="shared" si="140"/>
        <v>0</v>
      </c>
      <c r="L209" s="20">
        <f t="shared" si="140"/>
        <v>2252497.33586</v>
      </c>
      <c r="M209" s="20">
        <f t="shared" si="140"/>
        <v>0</v>
      </c>
      <c r="N209" s="20">
        <f t="shared" si="140"/>
        <v>0</v>
      </c>
      <c r="O209" s="20">
        <f t="shared" si="140"/>
        <v>869828.66352000006</v>
      </c>
      <c r="P209" s="44"/>
    </row>
    <row r="210" spans="1:16" s="10" customFormat="1" ht="16.5" x14ac:dyDescent="0.15">
      <c r="A210" s="62"/>
      <c r="B210" s="26"/>
      <c r="C210" s="26"/>
      <c r="D210" s="26"/>
      <c r="E210" s="26"/>
      <c r="F210" s="33" t="s">
        <v>57</v>
      </c>
      <c r="G210" s="63" t="s">
        <v>202</v>
      </c>
      <c r="H210" s="69" t="s">
        <v>272</v>
      </c>
      <c r="I210" s="17">
        <f t="shared" si="124"/>
        <v>24269.47435</v>
      </c>
      <c r="J210" s="20">
        <f t="shared" si="125"/>
        <v>22973.388350000001</v>
      </c>
      <c r="K210" s="20"/>
      <c r="L210" s="20">
        <v>22973.388350000001</v>
      </c>
      <c r="M210" s="20"/>
      <c r="N210" s="20"/>
      <c r="O210" s="20">
        <v>1296.086</v>
      </c>
      <c r="P210" s="44"/>
    </row>
    <row r="211" spans="1:16" s="10" customFormat="1" ht="8.25" customHeight="1" x14ac:dyDescent="0.15">
      <c r="A211" s="62"/>
      <c r="B211" s="26"/>
      <c r="C211" s="26"/>
      <c r="D211" s="26"/>
      <c r="E211" s="26"/>
      <c r="F211" s="33" t="s">
        <v>56</v>
      </c>
      <c r="G211" s="63" t="s">
        <v>202</v>
      </c>
      <c r="H211" s="69" t="s">
        <v>273</v>
      </c>
      <c r="I211" s="17">
        <f t="shared" si="124"/>
        <v>11716.029719999999</v>
      </c>
      <c r="J211" s="20">
        <f t="shared" si="125"/>
        <v>11527.942719999999</v>
      </c>
      <c r="K211" s="20"/>
      <c r="L211" s="20">
        <v>11527.942719999999</v>
      </c>
      <c r="M211" s="20"/>
      <c r="N211" s="20"/>
      <c r="O211" s="20">
        <v>188.08699999999999</v>
      </c>
      <c r="P211" s="44"/>
    </row>
    <row r="212" spans="1:16" s="10" customFormat="1" x14ac:dyDescent="0.15">
      <c r="A212" s="62"/>
      <c r="B212" s="26"/>
      <c r="C212" s="26"/>
      <c r="D212" s="26"/>
      <c r="E212" s="26"/>
      <c r="F212" s="33" t="s">
        <v>411</v>
      </c>
      <c r="G212" s="63" t="s">
        <v>202</v>
      </c>
      <c r="H212" s="69" t="s">
        <v>412</v>
      </c>
      <c r="I212" s="17">
        <f t="shared" ref="I212" si="141">+J212+O212</f>
        <v>3520.9760000000001</v>
      </c>
      <c r="J212" s="20">
        <f t="shared" ref="J212" si="142">+K212+L212+M212+N212</f>
        <v>0</v>
      </c>
      <c r="K212" s="20"/>
      <c r="L212" s="20"/>
      <c r="M212" s="20"/>
      <c r="N212" s="20"/>
      <c r="O212" s="20">
        <v>3520.9760000000001</v>
      </c>
      <c r="P212" s="44"/>
    </row>
    <row r="213" spans="1:16" s="10" customFormat="1" x14ac:dyDescent="0.15">
      <c r="A213" s="62"/>
      <c r="B213" s="26"/>
      <c r="C213" s="26"/>
      <c r="D213" s="26"/>
      <c r="E213" s="26"/>
      <c r="F213" s="33" t="s">
        <v>55</v>
      </c>
      <c r="G213" s="63" t="s">
        <v>202</v>
      </c>
      <c r="H213" s="69" t="s">
        <v>330</v>
      </c>
      <c r="I213" s="17">
        <f t="shared" si="124"/>
        <v>468594.65100000001</v>
      </c>
      <c r="J213" s="20">
        <f t="shared" si="125"/>
        <v>468594.65100000001</v>
      </c>
      <c r="K213" s="20"/>
      <c r="L213" s="20">
        <v>468594.65100000001</v>
      </c>
      <c r="M213" s="20"/>
      <c r="N213" s="20"/>
      <c r="O213" s="20"/>
      <c r="P213" s="44"/>
    </row>
    <row r="214" spans="1:16" s="10" customFormat="1" ht="9.75" customHeight="1" x14ac:dyDescent="0.15">
      <c r="A214" s="62"/>
      <c r="B214" s="26"/>
      <c r="C214" s="26"/>
      <c r="D214" s="26"/>
      <c r="E214" s="26"/>
      <c r="F214" s="33" t="s">
        <v>54</v>
      </c>
      <c r="G214" s="63" t="s">
        <v>202</v>
      </c>
      <c r="H214" s="69" t="s">
        <v>274</v>
      </c>
      <c r="I214" s="17">
        <f t="shared" si="124"/>
        <v>318358.03406999999</v>
      </c>
      <c r="J214" s="20">
        <f t="shared" si="125"/>
        <v>128395.54207</v>
      </c>
      <c r="K214" s="20"/>
      <c r="L214" s="20">
        <v>128395.54207</v>
      </c>
      <c r="M214" s="20"/>
      <c r="N214" s="20"/>
      <c r="O214" s="20">
        <v>189962.492</v>
      </c>
      <c r="P214" s="44"/>
    </row>
    <row r="215" spans="1:16" s="10" customFormat="1" ht="9.75" customHeight="1" x14ac:dyDescent="0.15">
      <c r="A215" s="62"/>
      <c r="B215" s="26"/>
      <c r="C215" s="26"/>
      <c r="D215" s="26"/>
      <c r="E215" s="26"/>
      <c r="F215" s="33" t="s">
        <v>53</v>
      </c>
      <c r="G215" s="63" t="s">
        <v>202</v>
      </c>
      <c r="H215" s="69" t="s">
        <v>275</v>
      </c>
      <c r="I215" s="17">
        <f t="shared" si="124"/>
        <v>141786.61961999998</v>
      </c>
      <c r="J215" s="20">
        <f t="shared" si="125"/>
        <v>64957.659399999997</v>
      </c>
      <c r="K215" s="20"/>
      <c r="L215" s="20">
        <v>64957.659399999997</v>
      </c>
      <c r="M215" s="20"/>
      <c r="N215" s="20"/>
      <c r="O215" s="20">
        <v>76828.960219999994</v>
      </c>
      <c r="P215" s="44"/>
    </row>
    <row r="216" spans="1:16" s="10" customFormat="1" ht="9.75" customHeight="1" x14ac:dyDescent="0.15">
      <c r="A216" s="62"/>
      <c r="B216" s="26"/>
      <c r="C216" s="26"/>
      <c r="D216" s="26"/>
      <c r="E216" s="26"/>
      <c r="F216" s="33" t="s">
        <v>52</v>
      </c>
      <c r="G216" s="63" t="s">
        <v>202</v>
      </c>
      <c r="H216" s="69" t="s">
        <v>276</v>
      </c>
      <c r="I216" s="17">
        <f t="shared" si="124"/>
        <v>228860.76947999999</v>
      </c>
      <c r="J216" s="20">
        <f t="shared" si="125"/>
        <v>228860.76947999999</v>
      </c>
      <c r="K216" s="20"/>
      <c r="L216" s="20">
        <v>228860.76947999999</v>
      </c>
      <c r="M216" s="20"/>
      <c r="N216" s="20"/>
      <c r="O216" s="20"/>
      <c r="P216" s="44"/>
    </row>
    <row r="217" spans="1:16" s="10" customFormat="1" ht="16.5" x14ac:dyDescent="0.15">
      <c r="A217" s="62"/>
      <c r="B217" s="26"/>
      <c r="C217" s="26"/>
      <c r="D217" s="26"/>
      <c r="E217" s="26"/>
      <c r="F217" s="33" t="s">
        <v>413</v>
      </c>
      <c r="G217" s="63" t="s">
        <v>202</v>
      </c>
      <c r="H217" s="64" t="s">
        <v>414</v>
      </c>
      <c r="I217" s="17">
        <f t="shared" ref="I217" si="143">+J217+O217</f>
        <v>5687.9170000000004</v>
      </c>
      <c r="J217" s="20">
        <f t="shared" ref="J217" si="144">+K217+L217+M217+N217</f>
        <v>0</v>
      </c>
      <c r="K217" s="20"/>
      <c r="L217" s="20"/>
      <c r="M217" s="20"/>
      <c r="N217" s="20"/>
      <c r="O217" s="20">
        <v>5687.9170000000004</v>
      </c>
      <c r="P217" s="44"/>
    </row>
    <row r="218" spans="1:16" s="10" customFormat="1" ht="16.5" x14ac:dyDescent="0.15">
      <c r="A218" s="62"/>
      <c r="B218" s="26"/>
      <c r="C218" s="26"/>
      <c r="D218" s="26"/>
      <c r="E218" s="26"/>
      <c r="F218" s="33" t="s">
        <v>184</v>
      </c>
      <c r="G218" s="63" t="s">
        <v>202</v>
      </c>
      <c r="H218" s="64" t="s">
        <v>277</v>
      </c>
      <c r="I218" s="17">
        <f t="shared" si="124"/>
        <v>260025.31323</v>
      </c>
      <c r="J218" s="20">
        <f t="shared" si="125"/>
        <v>260025.31323</v>
      </c>
      <c r="K218" s="20"/>
      <c r="L218" s="20">
        <v>260025.31323</v>
      </c>
      <c r="M218" s="20"/>
      <c r="N218" s="20"/>
      <c r="O218" s="20"/>
      <c r="P218" s="44"/>
    </row>
    <row r="219" spans="1:16" s="10" customFormat="1" ht="16.5" x14ac:dyDescent="0.15">
      <c r="A219" s="62"/>
      <c r="B219" s="26"/>
      <c r="C219" s="26"/>
      <c r="D219" s="26"/>
      <c r="E219" s="26"/>
      <c r="F219" s="33" t="s">
        <v>185</v>
      </c>
      <c r="G219" s="63" t="s">
        <v>202</v>
      </c>
      <c r="H219" s="64" t="s">
        <v>186</v>
      </c>
      <c r="I219" s="17">
        <f t="shared" ref="I219" si="145">+J219+O219</f>
        <v>388151.92343000002</v>
      </c>
      <c r="J219" s="20">
        <f t="shared" ref="J219" si="146">+K219+L219+M219+N219</f>
        <v>388151.92343000002</v>
      </c>
      <c r="K219" s="20"/>
      <c r="L219" s="20">
        <v>388151.92343000002</v>
      </c>
      <c r="M219" s="20"/>
      <c r="N219" s="20"/>
      <c r="O219" s="20"/>
      <c r="P219" s="44"/>
    </row>
    <row r="220" spans="1:16" s="10" customFormat="1" ht="9.75" customHeight="1" x14ac:dyDescent="0.15">
      <c r="A220" s="62"/>
      <c r="B220" s="26"/>
      <c r="C220" s="26"/>
      <c r="D220" s="26"/>
      <c r="E220" s="26"/>
      <c r="F220" s="33" t="s">
        <v>51</v>
      </c>
      <c r="G220" s="63" t="s">
        <v>202</v>
      </c>
      <c r="H220" s="69" t="s">
        <v>278</v>
      </c>
      <c r="I220" s="17">
        <f t="shared" si="124"/>
        <v>691007.04089000006</v>
      </c>
      <c r="J220" s="20">
        <f t="shared" si="125"/>
        <v>343120.99988999998</v>
      </c>
      <c r="K220" s="20"/>
      <c r="L220" s="20">
        <v>343120.99988999998</v>
      </c>
      <c r="M220" s="20"/>
      <c r="N220" s="20"/>
      <c r="O220" s="20">
        <v>347886.04100000003</v>
      </c>
      <c r="P220" s="44"/>
    </row>
    <row r="221" spans="1:16" s="10" customFormat="1" ht="9.75" customHeight="1" x14ac:dyDescent="0.15">
      <c r="A221" s="62"/>
      <c r="B221" s="26"/>
      <c r="C221" s="26"/>
      <c r="D221" s="26"/>
      <c r="E221" s="26"/>
      <c r="F221" s="33" t="s">
        <v>50</v>
      </c>
      <c r="G221" s="63" t="s">
        <v>202</v>
      </c>
      <c r="H221" s="64" t="s">
        <v>279</v>
      </c>
      <c r="I221" s="17">
        <f t="shared" si="124"/>
        <v>13718</v>
      </c>
      <c r="J221" s="20">
        <f t="shared" si="125"/>
        <v>13718</v>
      </c>
      <c r="K221" s="20"/>
      <c r="L221" s="20">
        <v>13718</v>
      </c>
      <c r="M221" s="20"/>
      <c r="N221" s="20"/>
      <c r="O221" s="20"/>
      <c r="P221" s="44"/>
    </row>
    <row r="222" spans="1:16" s="10" customFormat="1" ht="16.5" x14ac:dyDescent="0.15">
      <c r="A222" s="62"/>
      <c r="B222" s="26"/>
      <c r="C222" s="26"/>
      <c r="D222" s="26"/>
      <c r="E222" s="26"/>
      <c r="F222" s="33" t="s">
        <v>49</v>
      </c>
      <c r="G222" s="63" t="s">
        <v>202</v>
      </c>
      <c r="H222" s="64" t="s">
        <v>280</v>
      </c>
      <c r="I222" s="17">
        <f t="shared" si="124"/>
        <v>177688.66120000003</v>
      </c>
      <c r="J222" s="20">
        <f t="shared" si="125"/>
        <v>111576.37320000002</v>
      </c>
      <c r="K222" s="20"/>
      <c r="L222" s="20">
        <v>111576.37320000002</v>
      </c>
      <c r="M222" s="20"/>
      <c r="N222" s="20"/>
      <c r="O222" s="20">
        <v>66112.288</v>
      </c>
      <c r="P222" s="44"/>
    </row>
    <row r="223" spans="1:16" s="10" customFormat="1" ht="9.75" customHeight="1" x14ac:dyDescent="0.15">
      <c r="A223" s="62"/>
      <c r="B223" s="26"/>
      <c r="C223" s="26"/>
      <c r="D223" s="26"/>
      <c r="E223" s="26"/>
      <c r="F223" s="33" t="s">
        <v>187</v>
      </c>
      <c r="G223" s="63" t="s">
        <v>202</v>
      </c>
      <c r="H223" s="64" t="s">
        <v>188</v>
      </c>
      <c r="I223" s="17">
        <f t="shared" ref="I223" si="147">+J223+O223</f>
        <v>23189.79391</v>
      </c>
      <c r="J223" s="20">
        <f t="shared" ref="J223" si="148">+K223+L223+M223+N223</f>
        <v>23189.79391</v>
      </c>
      <c r="K223" s="20"/>
      <c r="L223" s="20">
        <v>23189.79391</v>
      </c>
      <c r="M223" s="20"/>
      <c r="N223" s="20"/>
      <c r="O223" s="20"/>
      <c r="P223" s="44"/>
    </row>
    <row r="224" spans="1:16" s="10" customFormat="1" ht="16.5" x14ac:dyDescent="0.15">
      <c r="A224" s="62"/>
      <c r="B224" s="26"/>
      <c r="C224" s="26"/>
      <c r="D224" s="26"/>
      <c r="E224" s="26"/>
      <c r="F224" s="33" t="s">
        <v>48</v>
      </c>
      <c r="G224" s="63" t="s">
        <v>202</v>
      </c>
      <c r="H224" s="64" t="s">
        <v>281</v>
      </c>
      <c r="I224" s="17">
        <f t="shared" si="124"/>
        <v>40162.39703</v>
      </c>
      <c r="J224" s="20">
        <f t="shared" si="125"/>
        <v>8570.6430300000011</v>
      </c>
      <c r="K224" s="20"/>
      <c r="L224" s="20">
        <v>8570.6430300000011</v>
      </c>
      <c r="M224" s="20"/>
      <c r="N224" s="20"/>
      <c r="O224" s="20">
        <v>31591.754000000001</v>
      </c>
      <c r="P224" s="44"/>
    </row>
    <row r="225" spans="1:16" s="10" customFormat="1" x14ac:dyDescent="0.15">
      <c r="A225" s="62"/>
      <c r="B225" s="26"/>
      <c r="C225" s="26"/>
      <c r="D225" s="26"/>
      <c r="E225" s="26"/>
      <c r="F225" s="33" t="s">
        <v>377</v>
      </c>
      <c r="G225" s="63" t="s">
        <v>202</v>
      </c>
      <c r="H225" s="64" t="s">
        <v>378</v>
      </c>
      <c r="I225" s="17">
        <f t="shared" ref="I225" si="149">+J225+O225</f>
        <v>35468.394090000002</v>
      </c>
      <c r="J225" s="20">
        <f t="shared" ref="J225" si="150">+K225+L225+M225+N225</f>
        <v>35468.394090000002</v>
      </c>
      <c r="K225" s="20"/>
      <c r="L225" s="20">
        <v>35468.394090000002</v>
      </c>
      <c r="M225" s="20"/>
      <c r="N225" s="20"/>
      <c r="O225" s="20"/>
      <c r="P225" s="44"/>
    </row>
    <row r="226" spans="1:16" s="10" customFormat="1" ht="16.5" x14ac:dyDescent="0.15">
      <c r="A226" s="62"/>
      <c r="B226" s="26"/>
      <c r="C226" s="26"/>
      <c r="D226" s="26"/>
      <c r="E226" s="26"/>
      <c r="F226" s="33" t="s">
        <v>47</v>
      </c>
      <c r="G226" s="63" t="s">
        <v>202</v>
      </c>
      <c r="H226" s="64" t="s">
        <v>282</v>
      </c>
      <c r="I226" s="17">
        <f t="shared" si="124"/>
        <v>25841.796999999999</v>
      </c>
      <c r="J226" s="20">
        <f t="shared" si="125"/>
        <v>0</v>
      </c>
      <c r="K226" s="20"/>
      <c r="L226" s="20"/>
      <c r="M226" s="20"/>
      <c r="N226" s="20"/>
      <c r="O226" s="20">
        <v>25841.796999999999</v>
      </c>
      <c r="P226" s="44"/>
    </row>
    <row r="227" spans="1:16" s="10" customFormat="1" ht="9.75" customHeight="1" x14ac:dyDescent="0.15">
      <c r="A227" s="62"/>
      <c r="B227" s="26"/>
      <c r="C227" s="26"/>
      <c r="D227" s="26"/>
      <c r="E227" s="26"/>
      <c r="F227" s="33" t="s">
        <v>46</v>
      </c>
      <c r="G227" s="63" t="s">
        <v>202</v>
      </c>
      <c r="H227" s="69" t="s">
        <v>283</v>
      </c>
      <c r="I227" s="17">
        <f t="shared" si="124"/>
        <v>76031.646999999997</v>
      </c>
      <c r="J227" s="20">
        <f t="shared" si="125"/>
        <v>0</v>
      </c>
      <c r="K227" s="20"/>
      <c r="L227" s="20"/>
      <c r="M227" s="20"/>
      <c r="N227" s="20"/>
      <c r="O227" s="20">
        <v>76031.646999999997</v>
      </c>
      <c r="P227" s="44"/>
    </row>
    <row r="228" spans="1:16" s="10" customFormat="1" ht="16.5" x14ac:dyDescent="0.15">
      <c r="A228" s="62"/>
      <c r="B228" s="26"/>
      <c r="C228" s="26"/>
      <c r="D228" s="26"/>
      <c r="E228" s="26"/>
      <c r="F228" s="33" t="s">
        <v>45</v>
      </c>
      <c r="G228" s="63" t="s">
        <v>202</v>
      </c>
      <c r="H228" s="64" t="s">
        <v>284</v>
      </c>
      <c r="I228" s="17">
        <f t="shared" si="124"/>
        <v>80720.399000000005</v>
      </c>
      <c r="J228" s="20">
        <f t="shared" si="125"/>
        <v>66074.703999999998</v>
      </c>
      <c r="K228" s="20"/>
      <c r="L228" s="20">
        <v>66074.703999999998</v>
      </c>
      <c r="M228" s="20"/>
      <c r="N228" s="20"/>
      <c r="O228" s="20">
        <v>14645.695</v>
      </c>
      <c r="P228" s="44"/>
    </row>
    <row r="229" spans="1:16" s="10" customFormat="1" ht="9.75" customHeight="1" x14ac:dyDescent="0.15">
      <c r="A229" s="62"/>
      <c r="B229" s="26"/>
      <c r="C229" s="26"/>
      <c r="D229" s="26"/>
      <c r="E229" s="26"/>
      <c r="F229" s="33" t="s">
        <v>165</v>
      </c>
      <c r="G229" s="63" t="s">
        <v>202</v>
      </c>
      <c r="H229" s="69" t="s">
        <v>285</v>
      </c>
      <c r="I229" s="17">
        <f t="shared" ref="I229:I230" si="151">+J229+O229</f>
        <v>3614.6310000000003</v>
      </c>
      <c r="J229" s="20">
        <f t="shared" ref="J229:J230" si="152">+K229+L229+M229+N229</f>
        <v>611.08799999999997</v>
      </c>
      <c r="K229" s="20"/>
      <c r="L229" s="20">
        <v>611.08799999999997</v>
      </c>
      <c r="M229" s="20"/>
      <c r="N229" s="20"/>
      <c r="O229" s="20">
        <v>3003.5430000000001</v>
      </c>
      <c r="P229" s="44"/>
    </row>
    <row r="230" spans="1:16" s="10" customFormat="1" ht="16.5" x14ac:dyDescent="0.15">
      <c r="A230" s="62"/>
      <c r="B230" s="26"/>
      <c r="C230" s="26"/>
      <c r="D230" s="26"/>
      <c r="E230" s="26"/>
      <c r="F230" s="33" t="s">
        <v>166</v>
      </c>
      <c r="G230" s="63" t="s">
        <v>202</v>
      </c>
      <c r="H230" s="69" t="s">
        <v>286</v>
      </c>
      <c r="I230" s="17">
        <f t="shared" si="151"/>
        <v>24831.950299999997</v>
      </c>
      <c r="J230" s="20">
        <f t="shared" si="152"/>
        <v>0</v>
      </c>
      <c r="K230" s="20"/>
      <c r="L230" s="20"/>
      <c r="M230" s="20"/>
      <c r="N230" s="20"/>
      <c r="O230" s="20">
        <v>24831.950299999997</v>
      </c>
      <c r="P230" s="44"/>
    </row>
    <row r="231" spans="1:16" s="10" customFormat="1" ht="9.75" customHeight="1" x14ac:dyDescent="0.15">
      <c r="A231" s="62"/>
      <c r="B231" s="26"/>
      <c r="C231" s="26"/>
      <c r="D231" s="26"/>
      <c r="E231" s="26"/>
      <c r="F231" s="33" t="s">
        <v>189</v>
      </c>
      <c r="G231" s="63" t="s">
        <v>202</v>
      </c>
      <c r="H231" s="69" t="s">
        <v>190</v>
      </c>
      <c r="I231" s="17">
        <f t="shared" si="124"/>
        <v>42488.697040000006</v>
      </c>
      <c r="J231" s="20">
        <f t="shared" si="125"/>
        <v>40652.988040000004</v>
      </c>
      <c r="K231" s="20"/>
      <c r="L231" s="20">
        <v>40652.988040000004</v>
      </c>
      <c r="M231" s="20"/>
      <c r="N231" s="20"/>
      <c r="O231" s="20">
        <v>1835.7090000000001</v>
      </c>
      <c r="P231" s="44"/>
    </row>
    <row r="232" spans="1:16" s="10" customFormat="1" ht="16.5" x14ac:dyDescent="0.15">
      <c r="A232" s="62"/>
      <c r="B232" s="26"/>
      <c r="C232" s="26"/>
      <c r="D232" s="26"/>
      <c r="E232" s="26"/>
      <c r="F232" s="33" t="s">
        <v>191</v>
      </c>
      <c r="G232" s="63" t="s">
        <v>202</v>
      </c>
      <c r="H232" s="64" t="s">
        <v>192</v>
      </c>
      <c r="I232" s="17">
        <f t="shared" si="124"/>
        <v>36590.883019999994</v>
      </c>
      <c r="J232" s="20">
        <f t="shared" si="125"/>
        <v>36027.162019999996</v>
      </c>
      <c r="K232" s="20"/>
      <c r="L232" s="20">
        <v>36027.162019999996</v>
      </c>
      <c r="M232" s="20"/>
      <c r="N232" s="20"/>
      <c r="O232" s="20">
        <v>563.721</v>
      </c>
      <c r="P232" s="44"/>
    </row>
    <row r="233" spans="1:16" s="10" customFormat="1" ht="9.75" customHeight="1" x14ac:dyDescent="0.15">
      <c r="A233" s="62"/>
      <c r="B233" s="26"/>
      <c r="C233" s="59" t="s">
        <v>44</v>
      </c>
      <c r="D233" s="26"/>
      <c r="E233" s="26"/>
      <c r="F233" s="33"/>
      <c r="G233" s="63"/>
      <c r="H233" s="64"/>
      <c r="I233" s="42">
        <f t="shared" ref="I233:N234" si="153">+I234</f>
        <v>3410651.1057000002</v>
      </c>
      <c r="J233" s="43">
        <f t="shared" si="153"/>
        <v>3410651.1057000002</v>
      </c>
      <c r="K233" s="43">
        <f t="shared" si="153"/>
        <v>3410651.1057000002</v>
      </c>
      <c r="L233" s="43">
        <f t="shared" si="153"/>
        <v>0</v>
      </c>
      <c r="M233" s="43">
        <f t="shared" si="153"/>
        <v>0</v>
      </c>
      <c r="N233" s="43">
        <f t="shared" si="153"/>
        <v>0</v>
      </c>
      <c r="O233" s="43">
        <f>+O234</f>
        <v>0</v>
      </c>
      <c r="P233" s="44"/>
    </row>
    <row r="234" spans="1:16" s="11" customFormat="1" ht="9.75" customHeight="1" x14ac:dyDescent="0.15">
      <c r="A234" s="65"/>
      <c r="B234" s="27"/>
      <c r="C234" s="27"/>
      <c r="D234" s="27" t="s">
        <v>4</v>
      </c>
      <c r="E234" s="27"/>
      <c r="F234" s="34"/>
      <c r="G234" s="63"/>
      <c r="H234" s="66"/>
      <c r="I234" s="18">
        <f t="shared" si="153"/>
        <v>3410651.1057000002</v>
      </c>
      <c r="J234" s="21">
        <f t="shared" si="153"/>
        <v>3410651.1057000002</v>
      </c>
      <c r="K234" s="21">
        <f t="shared" si="153"/>
        <v>3410651.1057000002</v>
      </c>
      <c r="L234" s="21">
        <f t="shared" si="153"/>
        <v>0</v>
      </c>
      <c r="M234" s="21">
        <f t="shared" si="153"/>
        <v>0</v>
      </c>
      <c r="N234" s="21">
        <f t="shared" si="153"/>
        <v>0</v>
      </c>
      <c r="O234" s="21">
        <f>+O235</f>
        <v>0</v>
      </c>
      <c r="P234" s="44"/>
    </row>
    <row r="235" spans="1:16" s="10" customFormat="1" ht="9.75" customHeight="1" x14ac:dyDescent="0.15">
      <c r="A235" s="62"/>
      <c r="B235" s="26"/>
      <c r="C235" s="26"/>
      <c r="D235" s="26"/>
      <c r="E235" s="26" t="s">
        <v>14</v>
      </c>
      <c r="F235" s="33"/>
      <c r="G235" s="63"/>
      <c r="H235" s="64"/>
      <c r="I235" s="17">
        <f t="shared" si="124"/>
        <v>3410651.1057000002</v>
      </c>
      <c r="J235" s="20">
        <f t="shared" si="125"/>
        <v>3410651.1057000002</v>
      </c>
      <c r="K235" s="20">
        <v>3410651.1057000002</v>
      </c>
      <c r="L235" s="20"/>
      <c r="M235" s="20"/>
      <c r="N235" s="20"/>
      <c r="O235" s="20"/>
      <c r="P235" s="44"/>
    </row>
    <row r="236" spans="1:16" s="10" customFormat="1" ht="9.75" customHeight="1" x14ac:dyDescent="0.15">
      <c r="A236" s="62"/>
      <c r="B236" s="26"/>
      <c r="C236" s="59" t="s">
        <v>43</v>
      </c>
      <c r="D236" s="26"/>
      <c r="E236" s="26"/>
      <c r="F236" s="33"/>
      <c r="G236" s="63"/>
      <c r="H236" s="64"/>
      <c r="I236" s="42">
        <f>+I237+I239</f>
        <v>1327566.6239200002</v>
      </c>
      <c r="J236" s="42">
        <f t="shared" ref="J236:O236" si="154">+J237+J239</f>
        <v>1327566.6239200002</v>
      </c>
      <c r="K236" s="42">
        <f t="shared" si="154"/>
        <v>1327566.6239200002</v>
      </c>
      <c r="L236" s="42">
        <f t="shared" si="154"/>
        <v>0</v>
      </c>
      <c r="M236" s="42">
        <f t="shared" si="154"/>
        <v>0</v>
      </c>
      <c r="N236" s="42">
        <f t="shared" si="154"/>
        <v>0</v>
      </c>
      <c r="O236" s="42">
        <f t="shared" si="154"/>
        <v>0</v>
      </c>
      <c r="P236" s="44"/>
    </row>
    <row r="237" spans="1:16" s="11" customFormat="1" ht="9.75" customHeight="1" x14ac:dyDescent="0.15">
      <c r="A237" s="65"/>
      <c r="B237" s="27"/>
      <c r="C237" s="27"/>
      <c r="D237" s="27" t="s">
        <v>4</v>
      </c>
      <c r="E237" s="27"/>
      <c r="F237" s="34"/>
      <c r="G237" s="63"/>
      <c r="H237" s="66"/>
      <c r="I237" s="18">
        <f>+I238</f>
        <v>165863.89968999999</v>
      </c>
      <c r="J237" s="18">
        <f t="shared" ref="J237:O237" si="155">+J238</f>
        <v>165863.89968999999</v>
      </c>
      <c r="K237" s="18">
        <f t="shared" si="155"/>
        <v>165863.89968999999</v>
      </c>
      <c r="L237" s="18">
        <f t="shared" si="155"/>
        <v>0</v>
      </c>
      <c r="M237" s="18">
        <f t="shared" si="155"/>
        <v>0</v>
      </c>
      <c r="N237" s="18">
        <f t="shared" si="155"/>
        <v>0</v>
      </c>
      <c r="O237" s="18">
        <f t="shared" si="155"/>
        <v>0</v>
      </c>
      <c r="P237" s="44"/>
    </row>
    <row r="238" spans="1:16" s="10" customFormat="1" ht="9.75" customHeight="1" x14ac:dyDescent="0.15">
      <c r="A238" s="62"/>
      <c r="B238" s="26"/>
      <c r="C238" s="26"/>
      <c r="D238" s="26"/>
      <c r="E238" s="26" t="s">
        <v>14</v>
      </c>
      <c r="F238" s="33"/>
      <c r="G238" s="63"/>
      <c r="H238" s="64"/>
      <c r="I238" s="17">
        <f t="shared" ref="I238" si="156">+J238+O238</f>
        <v>165863.89968999999</v>
      </c>
      <c r="J238" s="20">
        <f t="shared" ref="J238" si="157">+K238+L238+M238+N238</f>
        <v>165863.89968999999</v>
      </c>
      <c r="K238" s="20">
        <v>165863.89968999999</v>
      </c>
      <c r="L238" s="20"/>
      <c r="M238" s="20"/>
      <c r="N238" s="20"/>
      <c r="O238" s="20"/>
      <c r="P238" s="44"/>
    </row>
    <row r="239" spans="1:16" s="11" customFormat="1" ht="9.75" customHeight="1" x14ac:dyDescent="0.15">
      <c r="A239" s="65"/>
      <c r="B239" s="27"/>
      <c r="C239" s="27"/>
      <c r="D239" s="27" t="s">
        <v>13</v>
      </c>
      <c r="E239" s="27"/>
      <c r="F239" s="34"/>
      <c r="G239" s="63"/>
      <c r="H239" s="66"/>
      <c r="I239" s="18">
        <f t="shared" ref="I239:N239" si="158">+I240</f>
        <v>1161702.7242300001</v>
      </c>
      <c r="J239" s="21">
        <f t="shared" si="158"/>
        <v>1161702.7242300001</v>
      </c>
      <c r="K239" s="21">
        <f t="shared" si="158"/>
        <v>1161702.7242300001</v>
      </c>
      <c r="L239" s="21">
        <f t="shared" si="158"/>
        <v>0</v>
      </c>
      <c r="M239" s="21">
        <f t="shared" si="158"/>
        <v>0</v>
      </c>
      <c r="N239" s="21">
        <f t="shared" si="158"/>
        <v>0</v>
      </c>
      <c r="O239" s="21">
        <f>+O240</f>
        <v>0</v>
      </c>
      <c r="P239" s="44"/>
    </row>
    <row r="240" spans="1:16" s="10" customFormat="1" ht="9.75" customHeight="1" x14ac:dyDescent="0.15">
      <c r="A240" s="62"/>
      <c r="B240" s="76"/>
      <c r="C240" s="76"/>
      <c r="D240" s="76"/>
      <c r="E240" s="76" t="s">
        <v>14</v>
      </c>
      <c r="F240" s="77"/>
      <c r="G240" s="78"/>
      <c r="H240" s="79"/>
      <c r="I240" s="17">
        <f t="shared" ref="I240" si="159">+J240+O240</f>
        <v>1161702.7242300001</v>
      </c>
      <c r="J240" s="20">
        <f t="shared" ref="J240" si="160">+K240+L240+M240+N240</f>
        <v>1161702.7242300001</v>
      </c>
      <c r="K240" s="20">
        <v>1161702.7242300001</v>
      </c>
      <c r="L240" s="20"/>
      <c r="M240" s="20"/>
      <c r="N240" s="20"/>
      <c r="O240" s="20"/>
      <c r="P240" s="44"/>
    </row>
    <row r="241" spans="1:17" s="10" customFormat="1" ht="9.75" customHeight="1" x14ac:dyDescent="0.15">
      <c r="A241" s="62"/>
      <c r="B241" s="76"/>
      <c r="C241" s="86" t="s">
        <v>379</v>
      </c>
      <c r="D241" s="76"/>
      <c r="E241" s="76"/>
      <c r="F241" s="77"/>
      <c r="G241" s="78"/>
      <c r="H241" s="79"/>
      <c r="I241" s="42">
        <f t="shared" ref="I241:O241" si="161">+I242+I244+I246</f>
        <v>1988262.3932699999</v>
      </c>
      <c r="J241" s="43">
        <f t="shared" si="161"/>
        <v>1988056.0282699999</v>
      </c>
      <c r="K241" s="43">
        <f t="shared" si="161"/>
        <v>1987701.46306</v>
      </c>
      <c r="L241" s="43">
        <f t="shared" si="161"/>
        <v>354.56520999999998</v>
      </c>
      <c r="M241" s="43">
        <f t="shared" si="161"/>
        <v>0</v>
      </c>
      <c r="N241" s="43">
        <f t="shared" si="161"/>
        <v>0</v>
      </c>
      <c r="O241" s="43">
        <f t="shared" si="161"/>
        <v>206.36500000000001</v>
      </c>
      <c r="P241" s="44"/>
    </row>
    <row r="242" spans="1:17" s="11" customFormat="1" ht="9.75" customHeight="1" x14ac:dyDescent="0.15">
      <c r="A242" s="65"/>
      <c r="B242" s="80"/>
      <c r="C242" s="80"/>
      <c r="D242" s="80" t="s">
        <v>4</v>
      </c>
      <c r="E242" s="80"/>
      <c r="F242" s="81"/>
      <c r="G242" s="78"/>
      <c r="H242" s="82"/>
      <c r="I242" s="18">
        <f>+I243</f>
        <v>7093.2098599999999</v>
      </c>
      <c r="J242" s="18">
        <f t="shared" ref="J242:O242" si="162">+J243</f>
        <v>7093.2098599999999</v>
      </c>
      <c r="K242" s="18">
        <f t="shared" si="162"/>
        <v>7093.2098599999999</v>
      </c>
      <c r="L242" s="18">
        <f t="shared" si="162"/>
        <v>0</v>
      </c>
      <c r="M242" s="18">
        <f t="shared" si="162"/>
        <v>0</v>
      </c>
      <c r="N242" s="18">
        <f t="shared" si="162"/>
        <v>0</v>
      </c>
      <c r="O242" s="18">
        <f t="shared" si="162"/>
        <v>0</v>
      </c>
      <c r="P242" s="44"/>
    </row>
    <row r="243" spans="1:17" s="10" customFormat="1" ht="9" customHeight="1" x14ac:dyDescent="0.15">
      <c r="A243" s="62"/>
      <c r="B243" s="76"/>
      <c r="C243" s="76"/>
      <c r="D243" s="76"/>
      <c r="E243" s="76" t="s">
        <v>14</v>
      </c>
      <c r="F243" s="77"/>
      <c r="G243" s="78"/>
      <c r="H243" s="79"/>
      <c r="I243" s="17">
        <f t="shared" ref="I243" si="163">+J243+O243</f>
        <v>7093.2098599999999</v>
      </c>
      <c r="J243" s="20">
        <f t="shared" ref="J243" si="164">+K243+L243+M243+N243</f>
        <v>7093.2098599999999</v>
      </c>
      <c r="K243" s="20">
        <v>7093.2098599999999</v>
      </c>
      <c r="L243" s="20"/>
      <c r="M243" s="20"/>
      <c r="N243" s="20"/>
      <c r="O243" s="20"/>
      <c r="P243" s="44"/>
    </row>
    <row r="244" spans="1:17" s="11" customFormat="1" ht="9.75" customHeight="1" x14ac:dyDescent="0.15">
      <c r="A244" s="65"/>
      <c r="B244" s="80"/>
      <c r="C244" s="80"/>
      <c r="D244" s="80" t="s">
        <v>13</v>
      </c>
      <c r="E244" s="80"/>
      <c r="F244" s="81"/>
      <c r="G244" s="78"/>
      <c r="H244" s="82"/>
      <c r="I244" s="18">
        <f>+I245</f>
        <v>1980608.2531999999</v>
      </c>
      <c r="J244" s="18">
        <f t="shared" ref="J244:O244" si="165">+J245</f>
        <v>1980608.2531999999</v>
      </c>
      <c r="K244" s="18">
        <f t="shared" si="165"/>
        <v>1980608.2531999999</v>
      </c>
      <c r="L244" s="18">
        <f t="shared" si="165"/>
        <v>0</v>
      </c>
      <c r="M244" s="18">
        <f t="shared" si="165"/>
        <v>0</v>
      </c>
      <c r="N244" s="18">
        <f t="shared" si="165"/>
        <v>0</v>
      </c>
      <c r="O244" s="18">
        <f t="shared" si="165"/>
        <v>0</v>
      </c>
      <c r="P244" s="44"/>
    </row>
    <row r="245" spans="1:17" s="10" customFormat="1" ht="9.75" customHeight="1" x14ac:dyDescent="0.15">
      <c r="A245" s="62"/>
      <c r="B245" s="76"/>
      <c r="C245" s="76"/>
      <c r="D245" s="76"/>
      <c r="E245" s="76" t="s">
        <v>14</v>
      </c>
      <c r="F245" s="77"/>
      <c r="G245" s="78"/>
      <c r="H245" s="79"/>
      <c r="I245" s="17">
        <f t="shared" ref="I245" si="166">+J245+O245</f>
        <v>1980608.2531999999</v>
      </c>
      <c r="J245" s="20">
        <f t="shared" ref="J245" si="167">+K245+L245+M245+N245</f>
        <v>1980608.2531999999</v>
      </c>
      <c r="K245" s="20">
        <v>1980608.2531999999</v>
      </c>
      <c r="L245" s="20"/>
      <c r="M245" s="20"/>
      <c r="N245" s="20"/>
      <c r="O245" s="20"/>
      <c r="P245" s="44"/>
    </row>
    <row r="246" spans="1:17" s="11" customFormat="1" ht="9.75" customHeight="1" x14ac:dyDescent="0.15">
      <c r="A246" s="65"/>
      <c r="B246" s="80"/>
      <c r="C246" s="80"/>
      <c r="D246" s="80" t="s">
        <v>140</v>
      </c>
      <c r="E246" s="80"/>
      <c r="F246" s="81"/>
      <c r="G246" s="78"/>
      <c r="H246" s="82"/>
      <c r="I246" s="18">
        <f t="shared" ref="I246:N246" si="168">+I247</f>
        <v>560.93020999999999</v>
      </c>
      <c r="J246" s="21">
        <f t="shared" si="168"/>
        <v>354.56520999999998</v>
      </c>
      <c r="K246" s="21">
        <f t="shared" si="168"/>
        <v>0</v>
      </c>
      <c r="L246" s="21">
        <f t="shared" si="168"/>
        <v>354.56520999999998</v>
      </c>
      <c r="M246" s="21">
        <f t="shared" si="168"/>
        <v>0</v>
      </c>
      <c r="N246" s="21">
        <f t="shared" si="168"/>
        <v>0</v>
      </c>
      <c r="O246" s="21">
        <f>+O247</f>
        <v>206.36500000000001</v>
      </c>
      <c r="P246" s="44"/>
    </row>
    <row r="247" spans="1:17" s="10" customFormat="1" ht="9.75" customHeight="1" x14ac:dyDescent="0.15">
      <c r="A247" s="62"/>
      <c r="B247" s="76"/>
      <c r="C247" s="76"/>
      <c r="D247" s="76"/>
      <c r="E247" s="76" t="s">
        <v>3</v>
      </c>
      <c r="F247" s="77"/>
      <c r="G247" s="78"/>
      <c r="H247" s="79"/>
      <c r="I247" s="17">
        <f t="shared" ref="I247:O247" si="169">SUM(I248:I250)</f>
        <v>560.93020999999999</v>
      </c>
      <c r="J247" s="20">
        <f t="shared" si="169"/>
        <v>354.56520999999998</v>
      </c>
      <c r="K247" s="20">
        <f t="shared" si="169"/>
        <v>0</v>
      </c>
      <c r="L247" s="20">
        <f t="shared" si="169"/>
        <v>354.56520999999998</v>
      </c>
      <c r="M247" s="20">
        <f t="shared" si="169"/>
        <v>0</v>
      </c>
      <c r="N247" s="20">
        <f t="shared" si="169"/>
        <v>0</v>
      </c>
      <c r="O247" s="20">
        <f t="shared" si="169"/>
        <v>206.36500000000001</v>
      </c>
      <c r="P247" s="44"/>
      <c r="Q247" s="14"/>
    </row>
    <row r="248" spans="1:17" s="10" customFormat="1" x14ac:dyDescent="0.15">
      <c r="A248" s="87"/>
      <c r="B248" s="89"/>
      <c r="C248" s="89"/>
      <c r="D248" s="89"/>
      <c r="E248" s="89"/>
      <c r="F248" s="90" t="s">
        <v>381</v>
      </c>
      <c r="G248" s="91" t="s">
        <v>202</v>
      </c>
      <c r="H248" s="104" t="s">
        <v>383</v>
      </c>
      <c r="I248" s="93">
        <f t="shared" ref="I248:I250" si="170">+J248+O248</f>
        <v>80.599100000000007</v>
      </c>
      <c r="J248" s="94">
        <f t="shared" ref="J248:J250" si="171">+K248+L248+M248+N248</f>
        <v>80.599100000000007</v>
      </c>
      <c r="K248" s="94"/>
      <c r="L248" s="94">
        <v>80.599100000000007</v>
      </c>
      <c r="M248" s="94"/>
      <c r="N248" s="94"/>
      <c r="O248" s="94"/>
      <c r="P248" s="44"/>
    </row>
    <row r="249" spans="1:17" s="10" customFormat="1" ht="16.5" x14ac:dyDescent="0.15">
      <c r="A249" s="62"/>
      <c r="B249" s="76"/>
      <c r="C249" s="76"/>
      <c r="D249" s="76"/>
      <c r="E249" s="76"/>
      <c r="F249" s="77" t="s">
        <v>380</v>
      </c>
      <c r="G249" s="78" t="s">
        <v>202</v>
      </c>
      <c r="H249" s="83" t="s">
        <v>297</v>
      </c>
      <c r="I249" s="17">
        <f t="shared" ref="I249" si="172">+J249+O249</f>
        <v>206.36500000000001</v>
      </c>
      <c r="J249" s="20">
        <f t="shared" ref="J249" si="173">+K249+L249+M249+N249</f>
        <v>0</v>
      </c>
      <c r="K249" s="20"/>
      <c r="L249" s="20"/>
      <c r="M249" s="20"/>
      <c r="N249" s="20"/>
      <c r="O249" s="20">
        <v>206.36500000000001</v>
      </c>
      <c r="P249" s="44"/>
    </row>
    <row r="250" spans="1:17" s="10" customFormat="1" ht="9.75" customHeight="1" x14ac:dyDescent="0.15">
      <c r="A250" s="62"/>
      <c r="B250" s="76"/>
      <c r="C250" s="76"/>
      <c r="D250" s="76"/>
      <c r="E250" s="76"/>
      <c r="F250" s="77" t="s">
        <v>382</v>
      </c>
      <c r="G250" s="78" t="s">
        <v>202</v>
      </c>
      <c r="H250" s="83" t="s">
        <v>384</v>
      </c>
      <c r="I250" s="17">
        <f t="shared" si="170"/>
        <v>273.96610999999996</v>
      </c>
      <c r="J250" s="20">
        <f t="shared" si="171"/>
        <v>273.96610999999996</v>
      </c>
      <c r="K250" s="20"/>
      <c r="L250" s="20">
        <v>273.96610999999996</v>
      </c>
      <c r="M250" s="20"/>
      <c r="N250" s="20"/>
      <c r="O250" s="20"/>
      <c r="P250" s="44"/>
    </row>
    <row r="251" spans="1:17" s="10" customFormat="1" ht="9.75" customHeight="1" x14ac:dyDescent="0.15">
      <c r="A251" s="62"/>
      <c r="B251" s="76"/>
      <c r="C251" s="86" t="s">
        <v>41</v>
      </c>
      <c r="D251" s="76"/>
      <c r="E251" s="76"/>
      <c r="F251" s="77"/>
      <c r="G251" s="78"/>
      <c r="H251" s="79"/>
      <c r="I251" s="42">
        <f t="shared" ref="I251:O251" si="174">+I252+I256+I263</f>
        <v>32455162.897479985</v>
      </c>
      <c r="J251" s="43">
        <f t="shared" si="174"/>
        <v>31917024.217459984</v>
      </c>
      <c r="K251" s="43">
        <f t="shared" si="174"/>
        <v>27419740.690509982</v>
      </c>
      <c r="L251" s="43">
        <f t="shared" si="174"/>
        <v>4497283.5269500008</v>
      </c>
      <c r="M251" s="43">
        <f t="shared" si="174"/>
        <v>0</v>
      </c>
      <c r="N251" s="43">
        <f t="shared" si="174"/>
        <v>0</v>
      </c>
      <c r="O251" s="43">
        <f t="shared" si="174"/>
        <v>538138.68002000009</v>
      </c>
      <c r="P251" s="44"/>
    </row>
    <row r="252" spans="1:17" s="11" customFormat="1" ht="9.75" customHeight="1" x14ac:dyDescent="0.15">
      <c r="A252" s="65"/>
      <c r="B252" s="27"/>
      <c r="C252" s="27"/>
      <c r="D252" s="27" t="s">
        <v>4</v>
      </c>
      <c r="E252" s="27"/>
      <c r="F252" s="34"/>
      <c r="G252" s="63"/>
      <c r="H252" s="66"/>
      <c r="I252" s="18">
        <f t="shared" ref="I252:N252" si="175">+I253+I254</f>
        <v>12790869.763769977</v>
      </c>
      <c r="J252" s="21">
        <f t="shared" si="175"/>
        <v>12790869.763769977</v>
      </c>
      <c r="K252" s="21">
        <f t="shared" si="175"/>
        <v>12790869.763769977</v>
      </c>
      <c r="L252" s="21">
        <f t="shared" si="175"/>
        <v>0</v>
      </c>
      <c r="M252" s="21">
        <f t="shared" si="175"/>
        <v>0</v>
      </c>
      <c r="N252" s="21">
        <f t="shared" si="175"/>
        <v>0</v>
      </c>
      <c r="O252" s="21">
        <f>+O253+O254</f>
        <v>0</v>
      </c>
      <c r="P252" s="44"/>
    </row>
    <row r="253" spans="1:17" s="10" customFormat="1" ht="9.75" customHeight="1" x14ac:dyDescent="0.15">
      <c r="A253" s="62"/>
      <c r="B253" s="26"/>
      <c r="C253" s="26"/>
      <c r="D253" s="26"/>
      <c r="E253" s="26" t="s">
        <v>14</v>
      </c>
      <c r="F253" s="33"/>
      <c r="G253" s="63"/>
      <c r="H253" s="64"/>
      <c r="I253" s="17">
        <f t="shared" ref="I253:I255" si="176">+J253+O253</f>
        <v>510.59665999999993</v>
      </c>
      <c r="J253" s="20">
        <f t="shared" ref="J253:J255" si="177">+K253+L253+M253+N253</f>
        <v>510.59665999999993</v>
      </c>
      <c r="K253" s="20">
        <v>510.59665999999993</v>
      </c>
      <c r="L253" s="20"/>
      <c r="M253" s="20"/>
      <c r="N253" s="20"/>
      <c r="O253" s="20"/>
      <c r="P253" s="44"/>
    </row>
    <row r="254" spans="1:17" s="10" customFormat="1" ht="9.75" customHeight="1" x14ac:dyDescent="0.15">
      <c r="A254" s="62"/>
      <c r="B254" s="26"/>
      <c r="C254" s="26"/>
      <c r="D254" s="26"/>
      <c r="E254" s="26" t="s">
        <v>20</v>
      </c>
      <c r="F254" s="33"/>
      <c r="G254" s="63"/>
      <c r="H254" s="64"/>
      <c r="I254" s="17">
        <f t="shared" ref="I254:O254" si="178">SUM(I255:I255)</f>
        <v>12790359.167109977</v>
      </c>
      <c r="J254" s="20">
        <f t="shared" si="178"/>
        <v>12790359.167109977</v>
      </c>
      <c r="K254" s="20">
        <f t="shared" si="178"/>
        <v>12790359.167109977</v>
      </c>
      <c r="L254" s="20">
        <f t="shared" si="178"/>
        <v>0</v>
      </c>
      <c r="M254" s="20">
        <f t="shared" si="178"/>
        <v>0</v>
      </c>
      <c r="N254" s="20">
        <f t="shared" si="178"/>
        <v>0</v>
      </c>
      <c r="O254" s="20">
        <f t="shared" si="178"/>
        <v>0</v>
      </c>
      <c r="P254" s="44"/>
    </row>
    <row r="255" spans="1:17" s="10" customFormat="1" ht="9.75" customHeight="1" x14ac:dyDescent="0.15">
      <c r="A255" s="62"/>
      <c r="B255" s="26"/>
      <c r="C255" s="26"/>
      <c r="D255" s="26"/>
      <c r="E255" s="26"/>
      <c r="F255" s="33" t="s">
        <v>25</v>
      </c>
      <c r="G255" s="63" t="s">
        <v>202</v>
      </c>
      <c r="H255" s="69" t="s">
        <v>193</v>
      </c>
      <c r="I255" s="17">
        <f t="shared" si="176"/>
        <v>12790359.167109977</v>
      </c>
      <c r="J255" s="20">
        <f t="shared" si="177"/>
        <v>12790359.167109977</v>
      </c>
      <c r="K255" s="20">
        <v>12790359.167109977</v>
      </c>
      <c r="L255" s="20"/>
      <c r="M255" s="20"/>
      <c r="N255" s="20"/>
      <c r="O255" s="20"/>
      <c r="P255" s="44"/>
    </row>
    <row r="256" spans="1:17" s="11" customFormat="1" ht="9.75" customHeight="1" x14ac:dyDescent="0.15">
      <c r="A256" s="65"/>
      <c r="B256" s="27"/>
      <c r="C256" s="27"/>
      <c r="D256" s="27" t="s">
        <v>13</v>
      </c>
      <c r="E256" s="27"/>
      <c r="F256" s="34"/>
      <c r="G256" s="63"/>
      <c r="H256" s="66"/>
      <c r="I256" s="18">
        <f t="shared" ref="I256:N256" si="179">+I257+I258+I261</f>
        <v>17642070.620690007</v>
      </c>
      <c r="J256" s="21">
        <f t="shared" si="179"/>
        <v>17117431.325680006</v>
      </c>
      <c r="K256" s="21">
        <f t="shared" si="179"/>
        <v>14628870.926740006</v>
      </c>
      <c r="L256" s="21">
        <f t="shared" si="179"/>
        <v>2488560.3989400007</v>
      </c>
      <c r="M256" s="21">
        <f t="shared" si="179"/>
        <v>0</v>
      </c>
      <c r="N256" s="21">
        <f t="shared" si="179"/>
        <v>0</v>
      </c>
      <c r="O256" s="21">
        <f>+O257+O258+O261</f>
        <v>524639.29501000012</v>
      </c>
      <c r="P256" s="44"/>
    </row>
    <row r="257" spans="1:16" s="10" customFormat="1" ht="9.75" customHeight="1" x14ac:dyDescent="0.15">
      <c r="A257" s="62"/>
      <c r="B257" s="26"/>
      <c r="C257" s="26"/>
      <c r="D257" s="26"/>
      <c r="E257" s="26" t="s">
        <v>14</v>
      </c>
      <c r="F257" s="33"/>
      <c r="G257" s="63"/>
      <c r="H257" s="64"/>
      <c r="I257" s="17">
        <f t="shared" ref="I257" si="180">+J257+O257</f>
        <v>300367.74241999997</v>
      </c>
      <c r="J257" s="20">
        <f t="shared" ref="J257" si="181">+K257+L257+M257+N257</f>
        <v>300367.74241999997</v>
      </c>
      <c r="K257" s="20">
        <v>300367.74241999997</v>
      </c>
      <c r="L257" s="20"/>
      <c r="M257" s="20"/>
      <c r="N257" s="20"/>
      <c r="O257" s="20"/>
      <c r="P257" s="44"/>
    </row>
    <row r="258" spans="1:16" s="10" customFormat="1" ht="9.75" customHeight="1" x14ac:dyDescent="0.15">
      <c r="A258" s="62"/>
      <c r="B258" s="26"/>
      <c r="C258" s="26"/>
      <c r="D258" s="26"/>
      <c r="E258" s="26" t="s">
        <v>20</v>
      </c>
      <c r="F258" s="33"/>
      <c r="G258" s="63"/>
      <c r="H258" s="64"/>
      <c r="I258" s="17">
        <f>SUM(I259:I260)</f>
        <v>14328503.184320007</v>
      </c>
      <c r="J258" s="20">
        <f t="shared" ref="J258:O258" si="182">SUM(J259:J260)</f>
        <v>14328503.184320007</v>
      </c>
      <c r="K258" s="20">
        <f t="shared" si="182"/>
        <v>14328503.184320007</v>
      </c>
      <c r="L258" s="20">
        <f t="shared" si="182"/>
        <v>0</v>
      </c>
      <c r="M258" s="20">
        <f t="shared" si="182"/>
        <v>0</v>
      </c>
      <c r="N258" s="20">
        <f t="shared" si="182"/>
        <v>0</v>
      </c>
      <c r="O258" s="20">
        <f t="shared" si="182"/>
        <v>0</v>
      </c>
      <c r="P258" s="44"/>
    </row>
    <row r="259" spans="1:16" s="10" customFormat="1" ht="9.75" customHeight="1" x14ac:dyDescent="0.15">
      <c r="A259" s="62"/>
      <c r="B259" s="26"/>
      <c r="C259" s="26"/>
      <c r="D259" s="26"/>
      <c r="E259" s="26"/>
      <c r="F259" s="33" t="s">
        <v>25</v>
      </c>
      <c r="G259" s="63" t="s">
        <v>202</v>
      </c>
      <c r="H259" s="69" t="s">
        <v>193</v>
      </c>
      <c r="I259" s="17">
        <f t="shared" ref="I259" si="183">+J259+O259</f>
        <v>14055723.230510006</v>
      </c>
      <c r="J259" s="20">
        <f t="shared" ref="J259" si="184">+K259+L259+M259+N259</f>
        <v>14055723.230510006</v>
      </c>
      <c r="K259" s="20">
        <v>14055723.230510006</v>
      </c>
      <c r="L259" s="20"/>
      <c r="M259" s="20"/>
      <c r="N259" s="20"/>
      <c r="O259" s="20"/>
      <c r="P259" s="44"/>
    </row>
    <row r="260" spans="1:16" s="10" customFormat="1" ht="16.5" x14ac:dyDescent="0.15">
      <c r="A260" s="62"/>
      <c r="B260" s="26"/>
      <c r="C260" s="26"/>
      <c r="D260" s="26"/>
      <c r="E260" s="26"/>
      <c r="F260" s="33" t="s">
        <v>16</v>
      </c>
      <c r="G260" s="63" t="s">
        <v>202</v>
      </c>
      <c r="H260" s="69" t="s">
        <v>194</v>
      </c>
      <c r="I260" s="17">
        <f t="shared" ref="I260" si="185">+J260+O260</f>
        <v>272779.95380999998</v>
      </c>
      <c r="J260" s="20">
        <f t="shared" ref="J260" si="186">+K260+L260+M260+N260</f>
        <v>272779.95380999998</v>
      </c>
      <c r="K260" s="20">
        <v>272779.95380999998</v>
      </c>
      <c r="L260" s="20"/>
      <c r="M260" s="20"/>
      <c r="N260" s="20"/>
      <c r="O260" s="20"/>
      <c r="P260" s="44"/>
    </row>
    <row r="261" spans="1:16" s="10" customFormat="1" ht="9.75" customHeight="1" x14ac:dyDescent="0.15">
      <c r="A261" s="62"/>
      <c r="B261" s="26"/>
      <c r="C261" s="26"/>
      <c r="D261" s="26"/>
      <c r="E261" s="26" t="s">
        <v>3</v>
      </c>
      <c r="F261" s="33"/>
      <c r="G261" s="63"/>
      <c r="H261" s="64"/>
      <c r="I261" s="17">
        <f t="shared" ref="I261:N261" si="187">+I262</f>
        <v>3013199.6939500007</v>
      </c>
      <c r="J261" s="20">
        <f t="shared" si="187"/>
        <v>2488560.3989400007</v>
      </c>
      <c r="K261" s="20">
        <f t="shared" si="187"/>
        <v>0</v>
      </c>
      <c r="L261" s="20">
        <f t="shared" si="187"/>
        <v>2488560.3989400007</v>
      </c>
      <c r="M261" s="20">
        <f t="shared" si="187"/>
        <v>0</v>
      </c>
      <c r="N261" s="20">
        <f t="shared" si="187"/>
        <v>0</v>
      </c>
      <c r="O261" s="20">
        <f>+O262</f>
        <v>524639.29501000012</v>
      </c>
      <c r="P261" s="44"/>
    </row>
    <row r="262" spans="1:16" s="10" customFormat="1" ht="9.75" customHeight="1" x14ac:dyDescent="0.15">
      <c r="A262" s="62"/>
      <c r="B262" s="26"/>
      <c r="C262" s="26"/>
      <c r="D262" s="26"/>
      <c r="E262" s="26"/>
      <c r="F262" s="33" t="s">
        <v>40</v>
      </c>
      <c r="G262" s="63" t="s">
        <v>202</v>
      </c>
      <c r="H262" s="69" t="s">
        <v>287</v>
      </c>
      <c r="I262" s="17">
        <f t="shared" ref="I262" si="188">+J262+O262</f>
        <v>3013199.6939500007</v>
      </c>
      <c r="J262" s="20">
        <f t="shared" ref="J262" si="189">+K262+L262+M262+N262</f>
        <v>2488560.3989400007</v>
      </c>
      <c r="K262" s="20"/>
      <c r="L262" s="20">
        <v>2488560.3989400007</v>
      </c>
      <c r="M262" s="20"/>
      <c r="N262" s="20"/>
      <c r="O262" s="20">
        <v>524639.29501000012</v>
      </c>
      <c r="P262" s="44"/>
    </row>
    <row r="263" spans="1:16" s="11" customFormat="1" ht="9.75" customHeight="1" x14ac:dyDescent="0.15">
      <c r="A263" s="65"/>
      <c r="B263" s="27"/>
      <c r="C263" s="27"/>
      <c r="D263" s="27" t="s">
        <v>140</v>
      </c>
      <c r="E263" s="27"/>
      <c r="F263" s="34"/>
      <c r="G263" s="63"/>
      <c r="H263" s="66"/>
      <c r="I263" s="18">
        <f t="shared" ref="I263:N263" si="190">+I264</f>
        <v>2022222.5130200002</v>
      </c>
      <c r="J263" s="21">
        <f t="shared" si="190"/>
        <v>2008723.1280100001</v>
      </c>
      <c r="K263" s="21">
        <f t="shared" si="190"/>
        <v>0</v>
      </c>
      <c r="L263" s="21">
        <f t="shared" si="190"/>
        <v>2008723.1280100001</v>
      </c>
      <c r="M263" s="21">
        <f t="shared" si="190"/>
        <v>0</v>
      </c>
      <c r="N263" s="21">
        <f t="shared" si="190"/>
        <v>0</v>
      </c>
      <c r="O263" s="21">
        <f>+O264</f>
        <v>13499.38501</v>
      </c>
      <c r="P263" s="44"/>
    </row>
    <row r="264" spans="1:16" s="10" customFormat="1" ht="9.75" customHeight="1" x14ac:dyDescent="0.15">
      <c r="A264" s="62"/>
      <c r="B264" s="26"/>
      <c r="C264" s="26"/>
      <c r="D264" s="26"/>
      <c r="E264" s="26" t="s">
        <v>3</v>
      </c>
      <c r="F264" s="33"/>
      <c r="G264" s="63"/>
      <c r="H264" s="64"/>
      <c r="I264" s="17">
        <f>+I265+I267+I266</f>
        <v>2022222.5130200002</v>
      </c>
      <c r="J264" s="17">
        <f t="shared" ref="J264:O264" si="191">+J265+J267+J266</f>
        <v>2008723.1280100001</v>
      </c>
      <c r="K264" s="17">
        <f t="shared" si="191"/>
        <v>0</v>
      </c>
      <c r="L264" s="17">
        <f t="shared" si="191"/>
        <v>2008723.1280100001</v>
      </c>
      <c r="M264" s="17">
        <f t="shared" si="191"/>
        <v>0</v>
      </c>
      <c r="N264" s="17">
        <f t="shared" si="191"/>
        <v>0</v>
      </c>
      <c r="O264" s="17">
        <f t="shared" si="191"/>
        <v>13499.38501</v>
      </c>
      <c r="P264" s="44"/>
    </row>
    <row r="265" spans="1:16" s="10" customFormat="1" ht="9.75" customHeight="1" x14ac:dyDescent="0.15">
      <c r="A265" s="62"/>
      <c r="B265" s="26"/>
      <c r="C265" s="26"/>
      <c r="D265" s="76"/>
      <c r="E265" s="76"/>
      <c r="F265" s="77" t="s">
        <v>40</v>
      </c>
      <c r="G265" s="78" t="s">
        <v>202</v>
      </c>
      <c r="H265" s="83" t="s">
        <v>287</v>
      </c>
      <c r="I265" s="17">
        <f t="shared" ref="I265:I304" si="192">+J265+O265</f>
        <v>2007892.58076</v>
      </c>
      <c r="J265" s="20">
        <f t="shared" ref="J265:J304" si="193">+K265+L265+M265+N265</f>
        <v>2007892.58076</v>
      </c>
      <c r="K265" s="20"/>
      <c r="L265" s="20">
        <v>2007892.58076</v>
      </c>
      <c r="M265" s="20"/>
      <c r="N265" s="20"/>
      <c r="O265" s="20"/>
      <c r="P265" s="44"/>
    </row>
    <row r="266" spans="1:16" s="10" customFormat="1" ht="9" customHeight="1" x14ac:dyDescent="0.15">
      <c r="A266" s="62"/>
      <c r="B266" s="26"/>
      <c r="C266" s="26"/>
      <c r="D266" s="76"/>
      <c r="E266" s="76"/>
      <c r="F266" s="77" t="s">
        <v>386</v>
      </c>
      <c r="G266" s="78" t="s">
        <v>202</v>
      </c>
      <c r="H266" s="83" t="s">
        <v>385</v>
      </c>
      <c r="I266" s="17">
        <f t="shared" ref="I266" si="194">+J266+O266</f>
        <v>830.54724999999996</v>
      </c>
      <c r="J266" s="20">
        <f t="shared" ref="J266" si="195">+K266+L266+M266+N266</f>
        <v>830.54724999999996</v>
      </c>
      <c r="K266" s="20"/>
      <c r="L266" s="20">
        <v>830.54724999999996</v>
      </c>
      <c r="M266" s="20"/>
      <c r="N266" s="20"/>
      <c r="O266" s="20"/>
      <c r="P266" s="44"/>
    </row>
    <row r="267" spans="1:16" s="10" customFormat="1" ht="9.75" customHeight="1" x14ac:dyDescent="0.15">
      <c r="A267" s="62"/>
      <c r="B267" s="26"/>
      <c r="C267" s="26"/>
      <c r="D267" s="76"/>
      <c r="E267" s="76"/>
      <c r="F267" s="77" t="s">
        <v>39</v>
      </c>
      <c r="G267" s="78" t="s">
        <v>202</v>
      </c>
      <c r="H267" s="83" t="s">
        <v>288</v>
      </c>
      <c r="I267" s="17">
        <f t="shared" si="192"/>
        <v>13499.38501</v>
      </c>
      <c r="J267" s="20">
        <f t="shared" si="193"/>
        <v>0</v>
      </c>
      <c r="K267" s="20"/>
      <c r="L267" s="20"/>
      <c r="M267" s="20"/>
      <c r="N267" s="20"/>
      <c r="O267" s="20">
        <v>13499.38501</v>
      </c>
      <c r="P267" s="44"/>
    </row>
    <row r="268" spans="1:16" s="10" customFormat="1" ht="9.75" customHeight="1" x14ac:dyDescent="0.15">
      <c r="A268" s="62"/>
      <c r="B268" s="26"/>
      <c r="C268" s="59" t="s">
        <v>38</v>
      </c>
      <c r="D268" s="76"/>
      <c r="E268" s="76"/>
      <c r="F268" s="77"/>
      <c r="G268" s="78"/>
      <c r="H268" s="79"/>
      <c r="I268" s="42">
        <f t="shared" ref="I268:O269" si="196">+I269</f>
        <v>897056.20655000012</v>
      </c>
      <c r="J268" s="43">
        <f t="shared" si="196"/>
        <v>897056.20655000012</v>
      </c>
      <c r="K268" s="43">
        <f t="shared" si="196"/>
        <v>897056.20655000012</v>
      </c>
      <c r="L268" s="43">
        <f t="shared" si="196"/>
        <v>0</v>
      </c>
      <c r="M268" s="43">
        <f t="shared" si="196"/>
        <v>0</v>
      </c>
      <c r="N268" s="43">
        <f t="shared" si="196"/>
        <v>0</v>
      </c>
      <c r="O268" s="43">
        <f>+O269</f>
        <v>0</v>
      </c>
      <c r="P268" s="44"/>
    </row>
    <row r="269" spans="1:16" s="11" customFormat="1" ht="9.75" customHeight="1" x14ac:dyDescent="0.15">
      <c r="A269" s="65"/>
      <c r="B269" s="27"/>
      <c r="C269" s="27"/>
      <c r="D269" s="80" t="s">
        <v>4</v>
      </c>
      <c r="E269" s="80"/>
      <c r="F269" s="81"/>
      <c r="G269" s="78"/>
      <c r="H269" s="82"/>
      <c r="I269" s="18">
        <f>+I270</f>
        <v>897056.20655000012</v>
      </c>
      <c r="J269" s="18">
        <f t="shared" si="196"/>
        <v>897056.20655000012</v>
      </c>
      <c r="K269" s="18">
        <f t="shared" si="196"/>
        <v>897056.20655000012</v>
      </c>
      <c r="L269" s="18">
        <f t="shared" si="196"/>
        <v>0</v>
      </c>
      <c r="M269" s="18">
        <f t="shared" si="196"/>
        <v>0</v>
      </c>
      <c r="N269" s="18">
        <f t="shared" si="196"/>
        <v>0</v>
      </c>
      <c r="O269" s="18">
        <f t="shared" si="196"/>
        <v>0</v>
      </c>
      <c r="P269" s="44"/>
    </row>
    <row r="270" spans="1:16" s="10" customFormat="1" ht="9.75" customHeight="1" x14ac:dyDescent="0.15">
      <c r="A270" s="62"/>
      <c r="B270" s="26"/>
      <c r="C270" s="26"/>
      <c r="D270" s="76"/>
      <c r="E270" s="76" t="s">
        <v>14</v>
      </c>
      <c r="F270" s="77"/>
      <c r="G270" s="78"/>
      <c r="H270" s="79"/>
      <c r="I270" s="17">
        <f t="shared" si="192"/>
        <v>897056.20655000012</v>
      </c>
      <c r="J270" s="20">
        <f t="shared" si="193"/>
        <v>897056.20655000012</v>
      </c>
      <c r="K270" s="20">
        <v>897056.20655000012</v>
      </c>
      <c r="L270" s="20"/>
      <c r="M270" s="20"/>
      <c r="N270" s="20"/>
      <c r="O270" s="20"/>
      <c r="P270" s="44"/>
    </row>
    <row r="271" spans="1:16" s="10" customFormat="1" ht="9.75" customHeight="1" x14ac:dyDescent="0.15">
      <c r="A271" s="62"/>
      <c r="B271" s="26"/>
      <c r="C271" s="59" t="s">
        <v>37</v>
      </c>
      <c r="D271" s="76"/>
      <c r="E271" s="76"/>
      <c r="F271" s="77"/>
      <c r="G271" s="78"/>
      <c r="H271" s="79"/>
      <c r="I271" s="42">
        <f>+I272+I276</f>
        <v>368098.36020999996</v>
      </c>
      <c r="J271" s="42">
        <f t="shared" ref="J271:O271" si="197">+J272+J276</f>
        <v>33159.196689999997</v>
      </c>
      <c r="K271" s="42">
        <f t="shared" si="197"/>
        <v>20988.196690000001</v>
      </c>
      <c r="L271" s="42">
        <f t="shared" si="197"/>
        <v>12171</v>
      </c>
      <c r="M271" s="42">
        <f t="shared" si="197"/>
        <v>0</v>
      </c>
      <c r="N271" s="42">
        <f t="shared" si="197"/>
        <v>0</v>
      </c>
      <c r="O271" s="42">
        <f t="shared" si="197"/>
        <v>334939.16351999994</v>
      </c>
      <c r="P271" s="44"/>
    </row>
    <row r="272" spans="1:16" s="11" customFormat="1" ht="9.75" customHeight="1" x14ac:dyDescent="0.15">
      <c r="A272" s="65"/>
      <c r="B272" s="27"/>
      <c r="C272" s="27"/>
      <c r="D272" s="80" t="s">
        <v>4</v>
      </c>
      <c r="E272" s="80"/>
      <c r="F272" s="81"/>
      <c r="G272" s="78"/>
      <c r="H272" s="82"/>
      <c r="I272" s="18">
        <f>+I273+I274</f>
        <v>20988.196690000001</v>
      </c>
      <c r="J272" s="18">
        <f t="shared" ref="J272:O272" si="198">+J273+J274</f>
        <v>20988.196690000001</v>
      </c>
      <c r="K272" s="18">
        <f t="shared" si="198"/>
        <v>20988.196690000001</v>
      </c>
      <c r="L272" s="18">
        <f t="shared" si="198"/>
        <v>0</v>
      </c>
      <c r="M272" s="18">
        <f t="shared" si="198"/>
        <v>0</v>
      </c>
      <c r="N272" s="18">
        <f t="shared" si="198"/>
        <v>0</v>
      </c>
      <c r="O272" s="18">
        <f t="shared" si="198"/>
        <v>0</v>
      </c>
      <c r="P272" s="44"/>
    </row>
    <row r="273" spans="1:16" s="10" customFormat="1" ht="9.75" customHeight="1" x14ac:dyDescent="0.15">
      <c r="A273" s="62"/>
      <c r="B273" s="26"/>
      <c r="C273" s="26"/>
      <c r="D273" s="76"/>
      <c r="E273" s="76" t="s">
        <v>14</v>
      </c>
      <c r="F273" s="77"/>
      <c r="G273" s="78"/>
      <c r="H273" s="79"/>
      <c r="I273" s="17">
        <f t="shared" ref="I273" si="199">+J273+O273</f>
        <v>12043.44038</v>
      </c>
      <c r="J273" s="20">
        <f t="shared" ref="J273" si="200">+K273+L273+M273+N273</f>
        <v>12043.44038</v>
      </c>
      <c r="K273" s="20">
        <v>12043.44038</v>
      </c>
      <c r="L273" s="20"/>
      <c r="M273" s="20"/>
      <c r="N273" s="20"/>
      <c r="O273" s="20"/>
      <c r="P273" s="44"/>
    </row>
    <row r="274" spans="1:16" s="10" customFormat="1" ht="9.75" customHeight="1" x14ac:dyDescent="0.15">
      <c r="A274" s="62"/>
      <c r="B274" s="26"/>
      <c r="C274" s="26"/>
      <c r="D274" s="76"/>
      <c r="E274" s="76" t="s">
        <v>20</v>
      </c>
      <c r="F274" s="77"/>
      <c r="G274" s="78"/>
      <c r="H274" s="79"/>
      <c r="I274" s="17">
        <f>+I275</f>
        <v>8944.7563100000007</v>
      </c>
      <c r="J274" s="20">
        <f>+J275</f>
        <v>8944.7563100000007</v>
      </c>
      <c r="K274" s="20">
        <f>K275</f>
        <v>8944.7563100000007</v>
      </c>
      <c r="L274" s="20">
        <f>+L275</f>
        <v>0</v>
      </c>
      <c r="M274" s="20">
        <f>+M275</f>
        <v>0</v>
      </c>
      <c r="N274" s="20">
        <f>+N275</f>
        <v>0</v>
      </c>
      <c r="O274" s="20">
        <f>+O275</f>
        <v>0</v>
      </c>
      <c r="P274" s="44"/>
    </row>
    <row r="275" spans="1:16" s="10" customFormat="1" ht="16.5" x14ac:dyDescent="0.15">
      <c r="A275" s="62"/>
      <c r="B275" s="26"/>
      <c r="C275" s="26"/>
      <c r="D275" s="76"/>
      <c r="E275" s="76"/>
      <c r="F275" s="77" t="s">
        <v>42</v>
      </c>
      <c r="G275" s="78" t="s">
        <v>202</v>
      </c>
      <c r="H275" s="79" t="s">
        <v>387</v>
      </c>
      <c r="I275" s="17">
        <f t="shared" ref="I275" si="201">+J275+O275</f>
        <v>8944.7563100000007</v>
      </c>
      <c r="J275" s="20">
        <f t="shared" ref="J275" si="202">+K275+L275+M275+N275</f>
        <v>8944.7563100000007</v>
      </c>
      <c r="K275" s="20">
        <v>8944.7563100000007</v>
      </c>
      <c r="L275" s="20"/>
      <c r="M275" s="20"/>
      <c r="N275" s="20"/>
      <c r="O275" s="20"/>
      <c r="P275" s="44"/>
    </row>
    <row r="276" spans="1:16" s="11" customFormat="1" ht="9.75" customHeight="1" x14ac:dyDescent="0.15">
      <c r="A276" s="65"/>
      <c r="B276" s="27"/>
      <c r="C276" s="27"/>
      <c r="D276" s="80" t="s">
        <v>140</v>
      </c>
      <c r="E276" s="80"/>
      <c r="F276" s="81"/>
      <c r="G276" s="78"/>
      <c r="H276" s="82"/>
      <c r="I276" s="18">
        <f t="shared" ref="I276:N276" si="203">+I277</f>
        <v>347110.16351999994</v>
      </c>
      <c r="J276" s="21">
        <f t="shared" si="203"/>
        <v>12171</v>
      </c>
      <c r="K276" s="21">
        <f t="shared" si="203"/>
        <v>0</v>
      </c>
      <c r="L276" s="21">
        <f t="shared" si="203"/>
        <v>12171</v>
      </c>
      <c r="M276" s="21">
        <f t="shared" si="203"/>
        <v>0</v>
      </c>
      <c r="N276" s="21">
        <f t="shared" si="203"/>
        <v>0</v>
      </c>
      <c r="O276" s="21">
        <f>+O277</f>
        <v>334939.16351999994</v>
      </c>
      <c r="P276" s="44"/>
    </row>
    <row r="277" spans="1:16" s="10" customFormat="1" ht="9.75" customHeight="1" x14ac:dyDescent="0.15">
      <c r="A277" s="62"/>
      <c r="B277" s="26"/>
      <c r="C277" s="26"/>
      <c r="D277" s="76"/>
      <c r="E277" s="76" t="s">
        <v>3</v>
      </c>
      <c r="F277" s="77"/>
      <c r="G277" s="78"/>
      <c r="H277" s="79"/>
      <c r="I277" s="17">
        <f t="shared" ref="I277:O277" si="204">SUM(I278:I285)</f>
        <v>347110.16351999994</v>
      </c>
      <c r="J277" s="20">
        <f t="shared" si="204"/>
        <v>12171</v>
      </c>
      <c r="K277" s="20">
        <f t="shared" si="204"/>
        <v>0</v>
      </c>
      <c r="L277" s="20">
        <f t="shared" si="204"/>
        <v>12171</v>
      </c>
      <c r="M277" s="20">
        <f t="shared" si="204"/>
        <v>0</v>
      </c>
      <c r="N277" s="20">
        <f t="shared" si="204"/>
        <v>0</v>
      </c>
      <c r="O277" s="20">
        <f t="shared" si="204"/>
        <v>334939.16351999994</v>
      </c>
      <c r="P277" s="44"/>
    </row>
    <row r="278" spans="1:16" s="10" customFormat="1" ht="16.5" x14ac:dyDescent="0.15">
      <c r="A278" s="62"/>
      <c r="B278" s="26"/>
      <c r="C278" s="26"/>
      <c r="D278" s="76"/>
      <c r="E278" s="76"/>
      <c r="F278" s="77" t="s">
        <v>36</v>
      </c>
      <c r="G278" s="78" t="s">
        <v>202</v>
      </c>
      <c r="H278" s="79" t="s">
        <v>289</v>
      </c>
      <c r="I278" s="17">
        <f t="shared" si="192"/>
        <v>56.5</v>
      </c>
      <c r="J278" s="20">
        <f t="shared" si="193"/>
        <v>0</v>
      </c>
      <c r="K278" s="20"/>
      <c r="L278" s="20"/>
      <c r="M278" s="20"/>
      <c r="N278" s="20"/>
      <c r="O278" s="20">
        <v>56.5</v>
      </c>
      <c r="P278" s="44"/>
    </row>
    <row r="279" spans="1:16" s="10" customFormat="1" ht="9.75" customHeight="1" x14ac:dyDescent="0.15">
      <c r="A279" s="62"/>
      <c r="B279" s="26"/>
      <c r="C279" s="26"/>
      <c r="D279" s="26"/>
      <c r="E279" s="26"/>
      <c r="F279" s="33" t="s">
        <v>35</v>
      </c>
      <c r="G279" s="63" t="s">
        <v>202</v>
      </c>
      <c r="H279" s="69" t="s">
        <v>290</v>
      </c>
      <c r="I279" s="17">
        <f t="shared" si="192"/>
        <v>739.62900000000002</v>
      </c>
      <c r="J279" s="20">
        <f t="shared" si="193"/>
        <v>0</v>
      </c>
      <c r="K279" s="20"/>
      <c r="L279" s="20"/>
      <c r="M279" s="20"/>
      <c r="N279" s="20"/>
      <c r="O279" s="20">
        <v>739.62900000000002</v>
      </c>
      <c r="P279" s="44"/>
    </row>
    <row r="280" spans="1:16" s="10" customFormat="1" ht="9.75" customHeight="1" x14ac:dyDescent="0.15">
      <c r="A280" s="62"/>
      <c r="B280" s="26"/>
      <c r="C280" s="26"/>
      <c r="D280" s="26"/>
      <c r="E280" s="26"/>
      <c r="F280" s="33" t="s">
        <v>34</v>
      </c>
      <c r="G280" s="63" t="s">
        <v>202</v>
      </c>
      <c r="H280" s="69" t="s">
        <v>291</v>
      </c>
      <c r="I280" s="17">
        <f t="shared" si="192"/>
        <v>72407.921260000017</v>
      </c>
      <c r="J280" s="20">
        <f t="shared" si="193"/>
        <v>0</v>
      </c>
      <c r="K280" s="20"/>
      <c r="L280" s="20"/>
      <c r="M280" s="20"/>
      <c r="N280" s="20"/>
      <c r="O280" s="20">
        <v>72407.921260000017</v>
      </c>
      <c r="P280" s="44"/>
    </row>
    <row r="281" spans="1:16" s="10" customFormat="1" ht="9.75" customHeight="1" x14ac:dyDescent="0.15">
      <c r="A281" s="62"/>
      <c r="B281" s="26"/>
      <c r="C281" s="26"/>
      <c r="D281" s="26"/>
      <c r="E281" s="26"/>
      <c r="F281" s="33" t="s">
        <v>33</v>
      </c>
      <c r="G281" s="63" t="s">
        <v>202</v>
      </c>
      <c r="H281" s="64" t="s">
        <v>292</v>
      </c>
      <c r="I281" s="17">
        <f t="shared" si="192"/>
        <v>31080.215</v>
      </c>
      <c r="J281" s="20">
        <f t="shared" si="193"/>
        <v>12171</v>
      </c>
      <c r="K281" s="20"/>
      <c r="L281" s="20">
        <v>12171</v>
      </c>
      <c r="M281" s="20"/>
      <c r="N281" s="20"/>
      <c r="O281" s="20">
        <v>18909.215</v>
      </c>
      <c r="P281" s="44"/>
    </row>
    <row r="282" spans="1:16" s="10" customFormat="1" ht="9.75" customHeight="1" x14ac:dyDescent="0.15">
      <c r="A282" s="62"/>
      <c r="B282" s="26"/>
      <c r="C282" s="26"/>
      <c r="D282" s="26"/>
      <c r="E282" s="26"/>
      <c r="F282" s="33" t="s">
        <v>32</v>
      </c>
      <c r="G282" s="63" t="s">
        <v>202</v>
      </c>
      <c r="H282" s="69" t="s">
        <v>293</v>
      </c>
      <c r="I282" s="17">
        <f t="shared" si="192"/>
        <v>6535.2502599999998</v>
      </c>
      <c r="J282" s="20">
        <f t="shared" si="193"/>
        <v>0</v>
      </c>
      <c r="K282" s="20"/>
      <c r="L282" s="20"/>
      <c r="M282" s="20"/>
      <c r="N282" s="20"/>
      <c r="O282" s="20">
        <v>6535.2502599999998</v>
      </c>
      <c r="P282" s="44"/>
    </row>
    <row r="283" spans="1:16" s="10" customFormat="1" ht="9.75" customHeight="1" x14ac:dyDescent="0.15">
      <c r="A283" s="62"/>
      <c r="B283" s="26"/>
      <c r="C283" s="26"/>
      <c r="D283" s="26"/>
      <c r="E283" s="26"/>
      <c r="F283" s="33" t="s">
        <v>31</v>
      </c>
      <c r="G283" s="63" t="s">
        <v>202</v>
      </c>
      <c r="H283" s="64" t="s">
        <v>294</v>
      </c>
      <c r="I283" s="17">
        <f t="shared" si="192"/>
        <v>223431.948</v>
      </c>
      <c r="J283" s="20">
        <f t="shared" si="193"/>
        <v>0</v>
      </c>
      <c r="K283" s="20"/>
      <c r="L283" s="20"/>
      <c r="M283" s="20"/>
      <c r="N283" s="20"/>
      <c r="O283" s="20">
        <v>223431.948</v>
      </c>
      <c r="P283" s="44"/>
    </row>
    <row r="284" spans="1:16" s="10" customFormat="1" ht="9.75" customHeight="1" x14ac:dyDescent="0.15">
      <c r="A284" s="62"/>
      <c r="B284" s="26"/>
      <c r="C284" s="26"/>
      <c r="D284" s="26"/>
      <c r="E284" s="26"/>
      <c r="F284" s="33" t="s">
        <v>30</v>
      </c>
      <c r="G284" s="63" t="s">
        <v>202</v>
      </c>
      <c r="H284" s="69" t="s">
        <v>295</v>
      </c>
      <c r="I284" s="17">
        <f t="shared" ref="I284" si="205">+J284+O284</f>
        <v>6401.1</v>
      </c>
      <c r="J284" s="20">
        <f t="shared" ref="J284" si="206">+K284+L284+M284+N284</f>
        <v>0</v>
      </c>
      <c r="K284" s="20"/>
      <c r="L284" s="20"/>
      <c r="M284" s="20"/>
      <c r="N284" s="20"/>
      <c r="O284" s="20">
        <v>6401.1</v>
      </c>
      <c r="P284" s="44"/>
    </row>
    <row r="285" spans="1:16" s="10" customFormat="1" ht="16.5" customHeight="1" x14ac:dyDescent="0.15">
      <c r="A285" s="62"/>
      <c r="B285" s="26"/>
      <c r="C285" s="26"/>
      <c r="D285" s="26"/>
      <c r="E285" s="26"/>
      <c r="F285" s="33" t="s">
        <v>415</v>
      </c>
      <c r="G285" s="63" t="s">
        <v>202</v>
      </c>
      <c r="H285" s="110" t="s">
        <v>428</v>
      </c>
      <c r="I285" s="17">
        <f t="shared" si="192"/>
        <v>6457.6</v>
      </c>
      <c r="J285" s="20">
        <f t="shared" si="193"/>
        <v>0</v>
      </c>
      <c r="K285" s="20"/>
      <c r="L285" s="20"/>
      <c r="M285" s="20"/>
      <c r="N285" s="20"/>
      <c r="O285" s="20">
        <v>6457.6</v>
      </c>
      <c r="P285" s="44"/>
    </row>
    <row r="286" spans="1:16" s="10" customFormat="1" ht="9.75" customHeight="1" x14ac:dyDescent="0.15">
      <c r="A286" s="62"/>
      <c r="B286" s="26"/>
      <c r="C286" s="59" t="s">
        <v>29</v>
      </c>
      <c r="D286" s="26"/>
      <c r="E286" s="26"/>
      <c r="F286" s="33"/>
      <c r="G286" s="63"/>
      <c r="H286" s="64"/>
      <c r="I286" s="42">
        <f t="shared" ref="I286:O286" si="207">+I287+I291+I295</f>
        <v>6248646.4724199995</v>
      </c>
      <c r="J286" s="43">
        <f t="shared" si="207"/>
        <v>5860785.4514199998</v>
      </c>
      <c r="K286" s="43">
        <f t="shared" si="207"/>
        <v>5858221.6267099995</v>
      </c>
      <c r="L286" s="43">
        <f t="shared" si="207"/>
        <v>2563.8247099999999</v>
      </c>
      <c r="M286" s="43">
        <f t="shared" si="207"/>
        <v>0</v>
      </c>
      <c r="N286" s="43">
        <f t="shared" si="207"/>
        <v>0</v>
      </c>
      <c r="O286" s="43">
        <f t="shared" si="207"/>
        <v>387861.02100000001</v>
      </c>
      <c r="P286" s="44"/>
    </row>
    <row r="287" spans="1:16" s="11" customFormat="1" ht="9.75" customHeight="1" x14ac:dyDescent="0.15">
      <c r="A287" s="65"/>
      <c r="B287" s="27"/>
      <c r="C287" s="27"/>
      <c r="D287" s="27" t="s">
        <v>4</v>
      </c>
      <c r="E287" s="27"/>
      <c r="F287" s="34"/>
      <c r="G287" s="63"/>
      <c r="H287" s="66"/>
      <c r="I287" s="18">
        <f>+I289+I288</f>
        <v>58229.130169999982</v>
      </c>
      <c r="J287" s="21">
        <f t="shared" ref="J287:N287" si="208">+J288+J289</f>
        <v>58229.130169999982</v>
      </c>
      <c r="K287" s="21">
        <f t="shared" si="208"/>
        <v>58229.130169999982</v>
      </c>
      <c r="L287" s="21">
        <f t="shared" si="208"/>
        <v>0</v>
      </c>
      <c r="M287" s="21">
        <f t="shared" si="208"/>
        <v>0</v>
      </c>
      <c r="N287" s="21">
        <f t="shared" si="208"/>
        <v>0</v>
      </c>
      <c r="O287" s="21">
        <f>+O288+O289</f>
        <v>0</v>
      </c>
      <c r="P287" s="44"/>
    </row>
    <row r="288" spans="1:16" s="10" customFormat="1" ht="9.75" customHeight="1" x14ac:dyDescent="0.15">
      <c r="A288" s="62"/>
      <c r="B288" s="26"/>
      <c r="C288" s="26"/>
      <c r="D288" s="26"/>
      <c r="E288" s="26" t="s">
        <v>14</v>
      </c>
      <c r="F288" s="33"/>
      <c r="G288" s="63"/>
      <c r="H288" s="64"/>
      <c r="I288" s="17">
        <f t="shared" ref="I288" si="209">+J288+O288</f>
        <v>18299.423179999998</v>
      </c>
      <c r="J288" s="20">
        <f t="shared" ref="J288" si="210">+K288+L288+M288+N288</f>
        <v>18299.423179999998</v>
      </c>
      <c r="K288" s="20">
        <v>18299.423179999998</v>
      </c>
      <c r="L288" s="20"/>
      <c r="M288" s="20"/>
      <c r="N288" s="20"/>
      <c r="O288" s="20"/>
      <c r="P288" s="44"/>
    </row>
    <row r="289" spans="1:16" s="10" customFormat="1" ht="9.75" customHeight="1" x14ac:dyDescent="0.15">
      <c r="A289" s="62"/>
      <c r="B289" s="26"/>
      <c r="C289" s="26"/>
      <c r="D289" s="26"/>
      <c r="E289" s="26" t="s">
        <v>20</v>
      </c>
      <c r="F289" s="33"/>
      <c r="G289" s="63"/>
      <c r="H289" s="64"/>
      <c r="I289" s="17">
        <f>+I290</f>
        <v>39929.706989999984</v>
      </c>
      <c r="J289" s="20">
        <f>+J290</f>
        <v>39929.706989999984</v>
      </c>
      <c r="K289" s="20">
        <f>K290</f>
        <v>39929.706989999984</v>
      </c>
      <c r="L289" s="20">
        <f>+L290</f>
        <v>0</v>
      </c>
      <c r="M289" s="20">
        <f>+M290</f>
        <v>0</v>
      </c>
      <c r="N289" s="20">
        <f>+N290</f>
        <v>0</v>
      </c>
      <c r="O289" s="20">
        <f>+O290</f>
        <v>0</v>
      </c>
      <c r="P289" s="44"/>
    </row>
    <row r="290" spans="1:16" s="10" customFormat="1" ht="16.5" x14ac:dyDescent="0.15">
      <c r="A290" s="62"/>
      <c r="B290" s="26"/>
      <c r="C290" s="26"/>
      <c r="D290" s="26"/>
      <c r="E290" s="26"/>
      <c r="F290" s="33" t="s">
        <v>28</v>
      </c>
      <c r="G290" s="63" t="s">
        <v>202</v>
      </c>
      <c r="H290" s="64" t="s">
        <v>296</v>
      </c>
      <c r="I290" s="17">
        <f t="shared" ref="I290" si="211">+J290+O290</f>
        <v>39929.706989999984</v>
      </c>
      <c r="J290" s="20">
        <f t="shared" ref="J290" si="212">+K290+L290+M290+N290</f>
        <v>39929.706989999984</v>
      </c>
      <c r="K290" s="20">
        <v>39929.706989999984</v>
      </c>
      <c r="L290" s="20"/>
      <c r="M290" s="20"/>
      <c r="N290" s="20"/>
      <c r="O290" s="20"/>
      <c r="P290" s="44"/>
    </row>
    <row r="291" spans="1:16" s="11" customFormat="1" ht="9.75" customHeight="1" x14ac:dyDescent="0.15">
      <c r="A291" s="65"/>
      <c r="B291" s="27"/>
      <c r="C291" s="27"/>
      <c r="D291" s="27" t="s">
        <v>13</v>
      </c>
      <c r="E291" s="27"/>
      <c r="F291" s="34"/>
      <c r="G291" s="63"/>
      <c r="H291" s="66"/>
      <c r="I291" s="18">
        <f>+I292+I293</f>
        <v>5799992.4965399997</v>
      </c>
      <c r="J291" s="18">
        <f t="shared" ref="J291:O291" si="213">+J292+J293</f>
        <v>5799992.4965399997</v>
      </c>
      <c r="K291" s="18">
        <f t="shared" si="213"/>
        <v>5799992.4965399997</v>
      </c>
      <c r="L291" s="18">
        <f t="shared" si="213"/>
        <v>0</v>
      </c>
      <c r="M291" s="18">
        <f t="shared" si="213"/>
        <v>0</v>
      </c>
      <c r="N291" s="18">
        <f t="shared" si="213"/>
        <v>0</v>
      </c>
      <c r="O291" s="18">
        <f t="shared" si="213"/>
        <v>0</v>
      </c>
      <c r="P291" s="44"/>
    </row>
    <row r="292" spans="1:16" s="10" customFormat="1" ht="9.75" customHeight="1" x14ac:dyDescent="0.15">
      <c r="A292" s="62"/>
      <c r="B292" s="26"/>
      <c r="C292" s="26"/>
      <c r="D292" s="26"/>
      <c r="E292" s="26" t="s">
        <v>14</v>
      </c>
      <c r="F292" s="33"/>
      <c r="G292" s="63"/>
      <c r="H292" s="64"/>
      <c r="I292" s="17">
        <f t="shared" ref="I292" si="214">+J292+O292</f>
        <v>85992.496540000007</v>
      </c>
      <c r="J292" s="20">
        <f t="shared" ref="J292" si="215">+K292+L292+M292+N292</f>
        <v>85992.496540000007</v>
      </c>
      <c r="K292" s="20">
        <v>85992.496540000007</v>
      </c>
      <c r="L292" s="20"/>
      <c r="M292" s="20"/>
      <c r="N292" s="20"/>
      <c r="O292" s="20"/>
      <c r="P292" s="44"/>
    </row>
    <row r="293" spans="1:16" s="10" customFormat="1" ht="9.75" customHeight="1" x14ac:dyDescent="0.15">
      <c r="A293" s="62"/>
      <c r="B293" s="26"/>
      <c r="C293" s="26"/>
      <c r="D293" s="26"/>
      <c r="E293" s="26" t="s">
        <v>20</v>
      </c>
      <c r="F293" s="33"/>
      <c r="G293" s="63"/>
      <c r="H293" s="64"/>
      <c r="I293" s="17">
        <f t="shared" ref="I293:O293" si="216">+I294</f>
        <v>5714000</v>
      </c>
      <c r="J293" s="20">
        <f t="shared" si="216"/>
        <v>5714000</v>
      </c>
      <c r="K293" s="20">
        <f t="shared" si="216"/>
        <v>5714000</v>
      </c>
      <c r="L293" s="20">
        <f t="shared" si="216"/>
        <v>0</v>
      </c>
      <c r="M293" s="20">
        <f t="shared" si="216"/>
        <v>0</v>
      </c>
      <c r="N293" s="20">
        <f t="shared" si="216"/>
        <v>0</v>
      </c>
      <c r="O293" s="20">
        <f t="shared" si="216"/>
        <v>0</v>
      </c>
      <c r="P293" s="44"/>
    </row>
    <row r="294" spans="1:16" s="10" customFormat="1" ht="16.5" x14ac:dyDescent="0.15">
      <c r="A294" s="62"/>
      <c r="B294" s="26"/>
      <c r="C294" s="26"/>
      <c r="D294" s="26"/>
      <c r="E294" s="26"/>
      <c r="F294" s="33" t="s">
        <v>28</v>
      </c>
      <c r="G294" s="63" t="s">
        <v>202</v>
      </c>
      <c r="H294" s="64" t="s">
        <v>296</v>
      </c>
      <c r="I294" s="17">
        <f t="shared" ref="I294" si="217">+J294+O294</f>
        <v>5714000</v>
      </c>
      <c r="J294" s="20">
        <f t="shared" ref="J294" si="218">+K294+L294+M294+N294</f>
        <v>5714000</v>
      </c>
      <c r="K294" s="20">
        <v>5714000</v>
      </c>
      <c r="L294" s="20"/>
      <c r="M294" s="20"/>
      <c r="N294" s="20"/>
      <c r="O294" s="20"/>
      <c r="P294" s="44"/>
    </row>
    <row r="295" spans="1:16" s="11" customFormat="1" ht="9.75" customHeight="1" x14ac:dyDescent="0.15">
      <c r="A295" s="65"/>
      <c r="B295" s="27"/>
      <c r="C295" s="27"/>
      <c r="D295" s="27" t="s">
        <v>140</v>
      </c>
      <c r="E295" s="27"/>
      <c r="F295" s="34"/>
      <c r="G295" s="63"/>
      <c r="H295" s="66"/>
      <c r="I295" s="18">
        <f t="shared" ref="I295:N295" si="219">+I296</f>
        <v>390424.84571000002</v>
      </c>
      <c r="J295" s="21">
        <f t="shared" si="219"/>
        <v>2563.8247099999999</v>
      </c>
      <c r="K295" s="21">
        <f t="shared" si="219"/>
        <v>0</v>
      </c>
      <c r="L295" s="21">
        <f t="shared" si="219"/>
        <v>2563.8247099999999</v>
      </c>
      <c r="M295" s="21">
        <f t="shared" si="219"/>
        <v>0</v>
      </c>
      <c r="N295" s="21">
        <f t="shared" si="219"/>
        <v>0</v>
      </c>
      <c r="O295" s="21">
        <f>+O296</f>
        <v>387861.02100000001</v>
      </c>
      <c r="P295" s="44"/>
    </row>
    <row r="296" spans="1:16" s="10" customFormat="1" ht="9.75" customHeight="1" x14ac:dyDescent="0.15">
      <c r="A296" s="62"/>
      <c r="B296" s="26"/>
      <c r="C296" s="26"/>
      <c r="D296" s="26"/>
      <c r="E296" s="26" t="s">
        <v>3</v>
      </c>
      <c r="F296" s="33"/>
      <c r="G296" s="63"/>
      <c r="H296" s="64"/>
      <c r="I296" s="17">
        <f>+I298+I299+I297</f>
        <v>390424.84571000002</v>
      </c>
      <c r="J296" s="17">
        <f t="shared" ref="J296:O296" si="220">+J298+J299+J297</f>
        <v>2563.8247099999999</v>
      </c>
      <c r="K296" s="17">
        <f t="shared" si="220"/>
        <v>0</v>
      </c>
      <c r="L296" s="17">
        <f t="shared" si="220"/>
        <v>2563.8247099999999</v>
      </c>
      <c r="M296" s="17">
        <f t="shared" si="220"/>
        <v>0</v>
      </c>
      <c r="N296" s="17">
        <f t="shared" si="220"/>
        <v>0</v>
      </c>
      <c r="O296" s="17">
        <f t="shared" si="220"/>
        <v>387861.02100000001</v>
      </c>
      <c r="P296" s="44"/>
    </row>
    <row r="297" spans="1:16" s="10" customFormat="1" ht="16.5" x14ac:dyDescent="0.15">
      <c r="A297" s="62"/>
      <c r="B297" s="26"/>
      <c r="C297" s="26"/>
      <c r="D297" s="26"/>
      <c r="E297" s="26"/>
      <c r="F297" s="33" t="s">
        <v>388</v>
      </c>
      <c r="G297" s="63" t="s">
        <v>202</v>
      </c>
      <c r="H297" s="69" t="s">
        <v>389</v>
      </c>
      <c r="I297" s="17">
        <f t="shared" ref="I297" si="221">+J297+O297</f>
        <v>2563.8247099999999</v>
      </c>
      <c r="J297" s="20">
        <f t="shared" ref="J297" si="222">+K297+L297+M297+N297</f>
        <v>2563.8247099999999</v>
      </c>
      <c r="K297" s="20"/>
      <c r="L297" s="20">
        <v>2563.8247099999999</v>
      </c>
      <c r="M297" s="20"/>
      <c r="N297" s="20"/>
      <c r="O297" s="20"/>
      <c r="P297" s="44"/>
    </row>
    <row r="298" spans="1:16" s="10" customFormat="1" ht="9.75" customHeight="1" x14ac:dyDescent="0.15">
      <c r="A298" s="62"/>
      <c r="B298" s="26"/>
      <c r="C298" s="26"/>
      <c r="D298" s="26"/>
      <c r="E298" s="26"/>
      <c r="F298" s="33" t="s">
        <v>167</v>
      </c>
      <c r="G298" s="63" t="s">
        <v>202</v>
      </c>
      <c r="H298" s="69" t="s">
        <v>298</v>
      </c>
      <c r="I298" s="17">
        <f t="shared" ref="I298" si="223">+J298+O298</f>
        <v>213141.234</v>
      </c>
      <c r="J298" s="20">
        <f t="shared" ref="J298" si="224">+K298+L298+M298+N298</f>
        <v>0</v>
      </c>
      <c r="K298" s="20"/>
      <c r="L298" s="20"/>
      <c r="M298" s="20"/>
      <c r="N298" s="20"/>
      <c r="O298" s="20">
        <v>213141.234</v>
      </c>
      <c r="P298" s="44"/>
    </row>
    <row r="299" spans="1:16" s="10" customFormat="1" ht="9.75" customHeight="1" x14ac:dyDescent="0.15">
      <c r="A299" s="87"/>
      <c r="B299" s="88"/>
      <c r="C299" s="88"/>
      <c r="D299" s="88"/>
      <c r="E299" s="88"/>
      <c r="F299" s="49" t="s">
        <v>27</v>
      </c>
      <c r="G299" s="102" t="s">
        <v>202</v>
      </c>
      <c r="H299" s="105" t="s">
        <v>299</v>
      </c>
      <c r="I299" s="93">
        <f t="shared" si="192"/>
        <v>174719.78700000001</v>
      </c>
      <c r="J299" s="94">
        <f t="shared" si="193"/>
        <v>0</v>
      </c>
      <c r="K299" s="94"/>
      <c r="L299" s="94"/>
      <c r="M299" s="94"/>
      <c r="N299" s="94"/>
      <c r="O299" s="94">
        <v>174719.78700000001</v>
      </c>
      <c r="P299" s="44"/>
    </row>
    <row r="300" spans="1:16" s="10" customFormat="1" ht="9.75" customHeight="1" x14ac:dyDescent="0.15">
      <c r="A300" s="62"/>
      <c r="B300" s="26"/>
      <c r="C300" s="59" t="s">
        <v>26</v>
      </c>
      <c r="D300" s="26"/>
      <c r="E300" s="26"/>
      <c r="F300" s="33"/>
      <c r="G300" s="63"/>
      <c r="H300" s="64"/>
      <c r="I300" s="42">
        <f>I301</f>
        <v>761435.2252799999</v>
      </c>
      <c r="J300" s="42">
        <f t="shared" ref="J300:O300" si="225">J301</f>
        <v>752692.00176999986</v>
      </c>
      <c r="K300" s="42">
        <f t="shared" si="225"/>
        <v>0</v>
      </c>
      <c r="L300" s="42">
        <f t="shared" si="225"/>
        <v>752692.00176999986</v>
      </c>
      <c r="M300" s="42">
        <f t="shared" si="225"/>
        <v>0</v>
      </c>
      <c r="N300" s="42">
        <f t="shared" si="225"/>
        <v>0</v>
      </c>
      <c r="O300" s="42">
        <f t="shared" si="225"/>
        <v>8743.2235100000016</v>
      </c>
      <c r="P300" s="44"/>
    </row>
    <row r="301" spans="1:16" s="11" customFormat="1" ht="9.75" customHeight="1" x14ac:dyDescent="0.15">
      <c r="A301" s="65"/>
      <c r="B301" s="27"/>
      <c r="C301" s="27"/>
      <c r="D301" s="27" t="s">
        <v>140</v>
      </c>
      <c r="E301" s="27"/>
      <c r="F301" s="34"/>
      <c r="G301" s="63"/>
      <c r="H301" s="66"/>
      <c r="I301" s="18">
        <f t="shared" ref="I301:N301" si="226">+I302</f>
        <v>761435.2252799999</v>
      </c>
      <c r="J301" s="21">
        <f t="shared" si="226"/>
        <v>752692.00176999986</v>
      </c>
      <c r="K301" s="21">
        <f t="shared" si="226"/>
        <v>0</v>
      </c>
      <c r="L301" s="21">
        <f t="shared" si="226"/>
        <v>752692.00176999986</v>
      </c>
      <c r="M301" s="21">
        <f t="shared" si="226"/>
        <v>0</v>
      </c>
      <c r="N301" s="21">
        <f t="shared" si="226"/>
        <v>0</v>
      </c>
      <c r="O301" s="21">
        <f>+O302</f>
        <v>8743.2235100000016</v>
      </c>
      <c r="P301" s="44"/>
    </row>
    <row r="302" spans="1:16" s="10" customFormat="1" ht="9.75" customHeight="1" x14ac:dyDescent="0.15">
      <c r="A302" s="62"/>
      <c r="B302" s="26"/>
      <c r="C302" s="26"/>
      <c r="D302" s="26"/>
      <c r="E302" s="26" t="s">
        <v>3</v>
      </c>
      <c r="F302" s="33"/>
      <c r="G302" s="63"/>
      <c r="H302" s="64"/>
      <c r="I302" s="18">
        <f t="shared" ref="I302:O302" si="227">+I303+I304</f>
        <v>761435.2252799999</v>
      </c>
      <c r="J302" s="21">
        <f t="shared" si="227"/>
        <v>752692.00176999986</v>
      </c>
      <c r="K302" s="21">
        <f t="shared" si="227"/>
        <v>0</v>
      </c>
      <c r="L302" s="21">
        <f t="shared" si="227"/>
        <v>752692.00176999986</v>
      </c>
      <c r="M302" s="21">
        <f t="shared" si="227"/>
        <v>0</v>
      </c>
      <c r="N302" s="21">
        <f t="shared" si="227"/>
        <v>0</v>
      </c>
      <c r="O302" s="21">
        <f t="shared" si="227"/>
        <v>8743.2235100000016</v>
      </c>
      <c r="P302" s="44"/>
    </row>
    <row r="303" spans="1:16" s="10" customFormat="1" ht="9.75" customHeight="1" x14ac:dyDescent="0.15">
      <c r="A303" s="62"/>
      <c r="B303" s="26"/>
      <c r="C303" s="26"/>
      <c r="D303" s="26"/>
      <c r="E303" s="26"/>
      <c r="F303" s="33" t="s">
        <v>24</v>
      </c>
      <c r="G303" s="63" t="s">
        <v>202</v>
      </c>
      <c r="H303" s="69" t="s">
        <v>300</v>
      </c>
      <c r="I303" s="17">
        <f t="shared" si="192"/>
        <v>758949.08351999987</v>
      </c>
      <c r="J303" s="20">
        <f t="shared" si="193"/>
        <v>750205.86000999983</v>
      </c>
      <c r="K303" s="20"/>
      <c r="L303" s="20">
        <v>750205.86000999983</v>
      </c>
      <c r="M303" s="20"/>
      <c r="N303" s="20"/>
      <c r="O303" s="21">
        <v>8743.2235100000016</v>
      </c>
      <c r="P303" s="44"/>
    </row>
    <row r="304" spans="1:16" s="10" customFormat="1" ht="16.5" x14ac:dyDescent="0.15">
      <c r="A304" s="62"/>
      <c r="B304" s="26"/>
      <c r="C304" s="26"/>
      <c r="D304" s="26"/>
      <c r="E304" s="26"/>
      <c r="F304" s="33" t="s">
        <v>195</v>
      </c>
      <c r="G304" s="63" t="s">
        <v>202</v>
      </c>
      <c r="H304" s="110" t="s">
        <v>433</v>
      </c>
      <c r="I304" s="17">
        <f t="shared" si="192"/>
        <v>2486.1417600000004</v>
      </c>
      <c r="J304" s="20">
        <f t="shared" si="193"/>
        <v>2486.1417600000004</v>
      </c>
      <c r="K304" s="20"/>
      <c r="L304" s="20">
        <v>2486.1417600000004</v>
      </c>
      <c r="M304" s="20"/>
      <c r="N304" s="20"/>
      <c r="O304" s="20"/>
      <c r="P304" s="44"/>
    </row>
    <row r="305" spans="1:16" s="10" customFormat="1" ht="9.75" customHeight="1" x14ac:dyDescent="0.15">
      <c r="A305" s="62"/>
      <c r="B305" s="26"/>
      <c r="C305" s="59" t="s">
        <v>23</v>
      </c>
      <c r="D305" s="26"/>
      <c r="E305" s="26"/>
      <c r="F305" s="33"/>
      <c r="G305" s="63"/>
      <c r="H305" s="64"/>
      <c r="I305" s="42">
        <f t="shared" ref="I305:N306" si="228">+I306</f>
        <v>11937807.975</v>
      </c>
      <c r="J305" s="43">
        <f t="shared" si="228"/>
        <v>11937807.975</v>
      </c>
      <c r="K305" s="43">
        <f t="shared" si="228"/>
        <v>11937807.975</v>
      </c>
      <c r="L305" s="43">
        <f t="shared" si="228"/>
        <v>0</v>
      </c>
      <c r="M305" s="43">
        <f t="shared" si="228"/>
        <v>0</v>
      </c>
      <c r="N305" s="43">
        <f t="shared" si="228"/>
        <v>0</v>
      </c>
      <c r="O305" s="43">
        <f>+O306</f>
        <v>0</v>
      </c>
      <c r="P305" s="44"/>
    </row>
    <row r="306" spans="1:16" s="11" customFormat="1" ht="9.75" customHeight="1" x14ac:dyDescent="0.15">
      <c r="A306" s="65"/>
      <c r="B306" s="27"/>
      <c r="C306" s="27"/>
      <c r="D306" s="27" t="s">
        <v>4</v>
      </c>
      <c r="E306" s="27"/>
      <c r="F306" s="34"/>
      <c r="G306" s="63"/>
      <c r="H306" s="66"/>
      <c r="I306" s="18">
        <f t="shared" si="228"/>
        <v>11937807.975</v>
      </c>
      <c r="J306" s="21">
        <f t="shared" si="228"/>
        <v>11937807.975</v>
      </c>
      <c r="K306" s="21">
        <f t="shared" si="228"/>
        <v>11937807.975</v>
      </c>
      <c r="L306" s="21">
        <f t="shared" si="228"/>
        <v>0</v>
      </c>
      <c r="M306" s="21">
        <f t="shared" si="228"/>
        <v>0</v>
      </c>
      <c r="N306" s="21">
        <f t="shared" si="228"/>
        <v>0</v>
      </c>
      <c r="O306" s="21">
        <f>+O307</f>
        <v>0</v>
      </c>
      <c r="P306" s="44"/>
    </row>
    <row r="307" spans="1:16" s="10" customFormat="1" ht="9.75" customHeight="1" x14ac:dyDescent="0.15">
      <c r="A307" s="62"/>
      <c r="B307" s="26"/>
      <c r="C307" s="26"/>
      <c r="D307" s="26"/>
      <c r="E307" s="26" t="s">
        <v>14</v>
      </c>
      <c r="F307" s="33"/>
      <c r="G307" s="63"/>
      <c r="H307" s="64"/>
      <c r="I307" s="17">
        <f t="shared" ref="I307" si="229">+J307+O307</f>
        <v>11937807.975</v>
      </c>
      <c r="J307" s="20">
        <f t="shared" ref="J307" si="230">+K307+L307+M307+N307</f>
        <v>11937807.975</v>
      </c>
      <c r="K307" s="20">
        <v>11937807.975</v>
      </c>
      <c r="L307" s="20"/>
      <c r="M307" s="20"/>
      <c r="N307" s="20"/>
      <c r="O307" s="20"/>
      <c r="P307" s="44"/>
    </row>
    <row r="308" spans="1:16" s="10" customFormat="1" ht="9.75" customHeight="1" x14ac:dyDescent="0.15">
      <c r="A308" s="62"/>
      <c r="B308" s="26"/>
      <c r="C308" s="59" t="s">
        <v>22</v>
      </c>
      <c r="D308" s="26"/>
      <c r="E308" s="26"/>
      <c r="F308" s="33"/>
      <c r="G308" s="63"/>
      <c r="H308" s="64"/>
      <c r="I308" s="42">
        <f t="shared" ref="I308:N308" si="231">+I309</f>
        <v>154409.64017999999</v>
      </c>
      <c r="J308" s="43">
        <f t="shared" si="231"/>
        <v>154409.64017999999</v>
      </c>
      <c r="K308" s="43">
        <f t="shared" si="231"/>
        <v>154409.64017999999</v>
      </c>
      <c r="L308" s="43">
        <f t="shared" si="231"/>
        <v>0</v>
      </c>
      <c r="M308" s="43">
        <f t="shared" si="231"/>
        <v>0</v>
      </c>
      <c r="N308" s="43">
        <f t="shared" si="231"/>
        <v>0</v>
      </c>
      <c r="O308" s="43">
        <f>+O309</f>
        <v>0</v>
      </c>
      <c r="P308" s="44"/>
    </row>
    <row r="309" spans="1:16" s="11" customFormat="1" ht="9.75" customHeight="1" x14ac:dyDescent="0.15">
      <c r="A309" s="65"/>
      <c r="B309" s="27"/>
      <c r="C309" s="27"/>
      <c r="D309" s="27" t="s">
        <v>4</v>
      </c>
      <c r="E309" s="27"/>
      <c r="F309" s="34"/>
      <c r="G309" s="63"/>
      <c r="H309" s="66"/>
      <c r="I309" s="18">
        <f>+I311+I310</f>
        <v>154409.64017999999</v>
      </c>
      <c r="J309" s="18">
        <f t="shared" ref="J309:O309" si="232">+J311+J310</f>
        <v>154409.64017999999</v>
      </c>
      <c r="K309" s="18">
        <f t="shared" si="232"/>
        <v>154409.64017999999</v>
      </c>
      <c r="L309" s="18">
        <f t="shared" si="232"/>
        <v>0</v>
      </c>
      <c r="M309" s="18">
        <f t="shared" si="232"/>
        <v>0</v>
      </c>
      <c r="N309" s="18">
        <f t="shared" si="232"/>
        <v>0</v>
      </c>
      <c r="O309" s="18">
        <f t="shared" si="232"/>
        <v>0</v>
      </c>
      <c r="P309" s="44"/>
    </row>
    <row r="310" spans="1:16" s="10" customFormat="1" ht="9.75" customHeight="1" x14ac:dyDescent="0.15">
      <c r="A310" s="62"/>
      <c r="B310" s="26"/>
      <c r="C310" s="26"/>
      <c r="D310" s="26"/>
      <c r="E310" s="26" t="s">
        <v>14</v>
      </c>
      <c r="F310" s="33"/>
      <c r="G310" s="63"/>
      <c r="H310" s="64"/>
      <c r="I310" s="17">
        <f t="shared" ref="I310" si="233">+J310+O310</f>
        <v>62995.920230000003</v>
      </c>
      <c r="J310" s="20">
        <f t="shared" ref="J310" si="234">+K310+L310+M310+N310</f>
        <v>62995.920230000003</v>
      </c>
      <c r="K310" s="20">
        <v>62995.920230000003</v>
      </c>
      <c r="L310" s="20"/>
      <c r="M310" s="20"/>
      <c r="N310" s="20"/>
      <c r="O310" s="20"/>
      <c r="P310" s="44"/>
    </row>
    <row r="311" spans="1:16" s="10" customFormat="1" ht="9.75" customHeight="1" x14ac:dyDescent="0.15">
      <c r="A311" s="62"/>
      <c r="B311" s="26"/>
      <c r="C311" s="26"/>
      <c r="D311" s="26"/>
      <c r="E311" s="26" t="s">
        <v>20</v>
      </c>
      <c r="F311" s="33"/>
      <c r="G311" s="63"/>
      <c r="H311" s="64"/>
      <c r="I311" s="17">
        <f t="shared" ref="I311:N311" si="235">+I312</f>
        <v>91413.719949999999</v>
      </c>
      <c r="J311" s="20">
        <f t="shared" si="235"/>
        <v>91413.719949999999</v>
      </c>
      <c r="K311" s="20">
        <f t="shared" si="235"/>
        <v>91413.719949999999</v>
      </c>
      <c r="L311" s="20">
        <f t="shared" si="235"/>
        <v>0</v>
      </c>
      <c r="M311" s="20">
        <f t="shared" si="235"/>
        <v>0</v>
      </c>
      <c r="N311" s="20">
        <f t="shared" si="235"/>
        <v>0</v>
      </c>
      <c r="O311" s="20">
        <f>+O312</f>
        <v>0</v>
      </c>
      <c r="P311" s="44"/>
    </row>
    <row r="312" spans="1:16" s="10" customFormat="1" ht="16.5" x14ac:dyDescent="0.15">
      <c r="A312" s="62"/>
      <c r="B312" s="26"/>
      <c r="C312" s="26"/>
      <c r="D312" s="26"/>
      <c r="E312" s="26"/>
      <c r="F312" s="33" t="s">
        <v>42</v>
      </c>
      <c r="G312" s="63" t="s">
        <v>202</v>
      </c>
      <c r="H312" s="64" t="s">
        <v>301</v>
      </c>
      <c r="I312" s="17">
        <f t="shared" ref="I312" si="236">+J312+O312</f>
        <v>91413.719949999999</v>
      </c>
      <c r="J312" s="20">
        <f t="shared" ref="J312" si="237">+K312+L312+M312+N312</f>
        <v>91413.719949999999</v>
      </c>
      <c r="K312" s="20">
        <v>91413.719949999999</v>
      </c>
      <c r="L312" s="20"/>
      <c r="M312" s="20"/>
      <c r="N312" s="20"/>
      <c r="O312" s="20">
        <v>0</v>
      </c>
      <c r="P312" s="44"/>
    </row>
    <row r="313" spans="1:16" s="10" customFormat="1" ht="9.75" customHeight="1" x14ac:dyDescent="0.15">
      <c r="A313" s="62"/>
      <c r="B313" s="26"/>
      <c r="C313" s="59" t="s">
        <v>21</v>
      </c>
      <c r="D313" s="26"/>
      <c r="E313" s="26"/>
      <c r="F313" s="33"/>
      <c r="G313" s="63"/>
      <c r="H313" s="64"/>
      <c r="I313" s="42">
        <f t="shared" ref="I313:N314" si="238">+I314</f>
        <v>61569.981000000058</v>
      </c>
      <c r="J313" s="43">
        <f t="shared" si="238"/>
        <v>61569.981000000058</v>
      </c>
      <c r="K313" s="43">
        <f t="shared" si="238"/>
        <v>61569.981000000058</v>
      </c>
      <c r="L313" s="43">
        <f t="shared" si="238"/>
        <v>0</v>
      </c>
      <c r="M313" s="43">
        <f t="shared" si="238"/>
        <v>0</v>
      </c>
      <c r="N313" s="43">
        <f t="shared" si="238"/>
        <v>0</v>
      </c>
      <c r="O313" s="43">
        <f>+O314</f>
        <v>0</v>
      </c>
      <c r="P313" s="44"/>
    </row>
    <row r="314" spans="1:16" s="11" customFormat="1" ht="9.75" customHeight="1" x14ac:dyDescent="0.15">
      <c r="A314" s="65"/>
      <c r="B314" s="27"/>
      <c r="C314" s="27"/>
      <c r="D314" s="27" t="s">
        <v>4</v>
      </c>
      <c r="E314" s="27"/>
      <c r="F314" s="34"/>
      <c r="G314" s="63"/>
      <c r="H314" s="66"/>
      <c r="I314" s="18">
        <f t="shared" si="238"/>
        <v>61569.981000000058</v>
      </c>
      <c r="J314" s="21">
        <f t="shared" si="238"/>
        <v>61569.981000000058</v>
      </c>
      <c r="K314" s="21">
        <f t="shared" si="238"/>
        <v>61569.981000000058</v>
      </c>
      <c r="L314" s="21">
        <f t="shared" si="238"/>
        <v>0</v>
      </c>
      <c r="M314" s="21">
        <f t="shared" si="238"/>
        <v>0</v>
      </c>
      <c r="N314" s="21">
        <f t="shared" si="238"/>
        <v>0</v>
      </c>
      <c r="O314" s="21">
        <f>+O315</f>
        <v>0</v>
      </c>
      <c r="P314" s="44"/>
    </row>
    <row r="315" spans="1:16" s="10" customFormat="1" ht="9.75" customHeight="1" x14ac:dyDescent="0.15">
      <c r="A315" s="62"/>
      <c r="B315" s="26"/>
      <c r="C315" s="26"/>
      <c r="D315" s="26"/>
      <c r="E315" s="26" t="s">
        <v>14</v>
      </c>
      <c r="F315" s="33"/>
      <c r="G315" s="63"/>
      <c r="H315" s="64"/>
      <c r="I315" s="17">
        <f t="shared" ref="I315" si="239">+J315+O315</f>
        <v>61569.981000000058</v>
      </c>
      <c r="J315" s="20">
        <f t="shared" ref="J315" si="240">+K315+L315+M315+N315</f>
        <v>61569.981000000058</v>
      </c>
      <c r="K315" s="20">
        <v>61569.981000000058</v>
      </c>
      <c r="L315" s="20"/>
      <c r="M315" s="20"/>
      <c r="N315" s="20"/>
      <c r="O315" s="20"/>
      <c r="P315" s="44"/>
    </row>
    <row r="316" spans="1:16" s="10" customFormat="1" ht="9.75" customHeight="1" x14ac:dyDescent="0.15">
      <c r="A316" s="62"/>
      <c r="B316" s="26"/>
      <c r="C316" s="59" t="s">
        <v>15</v>
      </c>
      <c r="D316" s="26"/>
      <c r="E316" s="26"/>
      <c r="F316" s="33"/>
      <c r="G316" s="63"/>
      <c r="H316" s="64"/>
      <c r="I316" s="42">
        <f t="shared" ref="I316:N317" si="241">+I317</f>
        <v>1063.42731</v>
      </c>
      <c r="J316" s="43">
        <f t="shared" si="241"/>
        <v>1063.42731</v>
      </c>
      <c r="K316" s="43">
        <f t="shared" si="241"/>
        <v>1063.42731</v>
      </c>
      <c r="L316" s="43">
        <f t="shared" si="241"/>
        <v>0</v>
      </c>
      <c r="M316" s="43">
        <f t="shared" si="241"/>
        <v>0</v>
      </c>
      <c r="N316" s="43">
        <f t="shared" si="241"/>
        <v>0</v>
      </c>
      <c r="O316" s="43">
        <f>+O317</f>
        <v>0</v>
      </c>
      <c r="P316" s="44"/>
    </row>
    <row r="317" spans="1:16" s="11" customFormat="1" ht="9.75" customHeight="1" x14ac:dyDescent="0.15">
      <c r="A317" s="65"/>
      <c r="B317" s="27"/>
      <c r="C317" s="27"/>
      <c r="D317" s="27" t="s">
        <v>4</v>
      </c>
      <c r="E317" s="27"/>
      <c r="F317" s="34"/>
      <c r="G317" s="63"/>
      <c r="H317" s="66"/>
      <c r="I317" s="18">
        <f t="shared" si="241"/>
        <v>1063.42731</v>
      </c>
      <c r="J317" s="21">
        <f t="shared" si="241"/>
        <v>1063.42731</v>
      </c>
      <c r="K317" s="21">
        <f t="shared" si="241"/>
        <v>1063.42731</v>
      </c>
      <c r="L317" s="21">
        <f t="shared" si="241"/>
        <v>0</v>
      </c>
      <c r="M317" s="21">
        <f t="shared" si="241"/>
        <v>0</v>
      </c>
      <c r="N317" s="21">
        <f t="shared" si="241"/>
        <v>0</v>
      </c>
      <c r="O317" s="21">
        <f>+O318</f>
        <v>0</v>
      </c>
      <c r="P317" s="44"/>
    </row>
    <row r="318" spans="1:16" s="10" customFormat="1" ht="9.75" customHeight="1" x14ac:dyDescent="0.15">
      <c r="A318" s="62"/>
      <c r="B318" s="26"/>
      <c r="C318" s="26"/>
      <c r="D318" s="26"/>
      <c r="E318" s="26" t="s">
        <v>14</v>
      </c>
      <c r="F318" s="33"/>
      <c r="G318" s="63"/>
      <c r="H318" s="64"/>
      <c r="I318" s="17">
        <f t="shared" ref="I318:I376" si="242">+J318+O318</f>
        <v>1063.42731</v>
      </c>
      <c r="J318" s="20">
        <f t="shared" ref="J318:J376" si="243">+K318+L318+M318+N318</f>
        <v>1063.42731</v>
      </c>
      <c r="K318" s="20">
        <v>1063.42731</v>
      </c>
      <c r="L318" s="20"/>
      <c r="M318" s="20"/>
      <c r="N318" s="20"/>
      <c r="O318" s="20"/>
      <c r="P318" s="44"/>
    </row>
    <row r="319" spans="1:16" s="10" customFormat="1" ht="9.75" customHeight="1" x14ac:dyDescent="0.15">
      <c r="A319" s="62"/>
      <c r="B319" s="26"/>
      <c r="C319" s="59" t="s">
        <v>10</v>
      </c>
      <c r="D319" s="26"/>
      <c r="E319" s="26"/>
      <c r="F319" s="33"/>
      <c r="G319" s="63"/>
      <c r="H319" s="64"/>
      <c r="I319" s="42">
        <f t="shared" ref="I319:N319" si="244">+I320+I323</f>
        <v>4461102.3757499997</v>
      </c>
      <c r="J319" s="43">
        <f t="shared" si="244"/>
        <v>4250620.7959599998</v>
      </c>
      <c r="K319" s="43">
        <f t="shared" si="244"/>
        <v>0</v>
      </c>
      <c r="L319" s="43">
        <f t="shared" si="244"/>
        <v>4250620.7959599998</v>
      </c>
      <c r="M319" s="43">
        <f t="shared" si="244"/>
        <v>0</v>
      </c>
      <c r="N319" s="43">
        <f t="shared" si="244"/>
        <v>0</v>
      </c>
      <c r="O319" s="43">
        <f>+O320+O323</f>
        <v>210481.57979000002</v>
      </c>
      <c r="P319" s="44"/>
    </row>
    <row r="320" spans="1:16" s="11" customFormat="1" ht="9.75" customHeight="1" x14ac:dyDescent="0.15">
      <c r="A320" s="65"/>
      <c r="B320" s="27"/>
      <c r="C320" s="27"/>
      <c r="D320" s="27" t="s">
        <v>13</v>
      </c>
      <c r="E320" s="27"/>
      <c r="F320" s="34"/>
      <c r="G320" s="63"/>
      <c r="H320" s="66"/>
      <c r="I320" s="18">
        <f t="shared" ref="I320:N321" si="245">+I321</f>
        <v>2860941.5229699998</v>
      </c>
      <c r="J320" s="21">
        <f t="shared" si="245"/>
        <v>2860941.5229699998</v>
      </c>
      <c r="K320" s="21">
        <f t="shared" si="245"/>
        <v>0</v>
      </c>
      <c r="L320" s="21">
        <f t="shared" si="245"/>
        <v>2860941.5229699998</v>
      </c>
      <c r="M320" s="21">
        <f t="shared" si="245"/>
        <v>0</v>
      </c>
      <c r="N320" s="21">
        <f t="shared" si="245"/>
        <v>0</v>
      </c>
      <c r="O320" s="21">
        <f>+O321</f>
        <v>0</v>
      </c>
      <c r="P320" s="44"/>
    </row>
    <row r="321" spans="1:16" s="10" customFormat="1" ht="9.75" customHeight="1" x14ac:dyDescent="0.15">
      <c r="A321" s="62"/>
      <c r="B321" s="26"/>
      <c r="C321" s="26"/>
      <c r="D321" s="26"/>
      <c r="E321" s="26" t="s">
        <v>3</v>
      </c>
      <c r="F321" s="33"/>
      <c r="G321" s="63"/>
      <c r="H321" s="64"/>
      <c r="I321" s="17">
        <f t="shared" si="245"/>
        <v>2860941.5229699998</v>
      </c>
      <c r="J321" s="20">
        <f t="shared" si="245"/>
        <v>2860941.5229699998</v>
      </c>
      <c r="K321" s="20">
        <f t="shared" si="245"/>
        <v>0</v>
      </c>
      <c r="L321" s="20">
        <f t="shared" si="245"/>
        <v>2860941.5229699998</v>
      </c>
      <c r="M321" s="20">
        <f t="shared" si="245"/>
        <v>0</v>
      </c>
      <c r="N321" s="20">
        <f t="shared" si="245"/>
        <v>0</v>
      </c>
      <c r="O321" s="20">
        <f>+O322</f>
        <v>0</v>
      </c>
      <c r="P321" s="44"/>
    </row>
    <row r="322" spans="1:16" s="10" customFormat="1" ht="9.75" customHeight="1" x14ac:dyDescent="0.15">
      <c r="A322" s="62"/>
      <c r="B322" s="26"/>
      <c r="C322" s="26"/>
      <c r="D322" s="26"/>
      <c r="E322" s="26"/>
      <c r="F322" s="33" t="s">
        <v>11</v>
      </c>
      <c r="G322" s="63" t="s">
        <v>202</v>
      </c>
      <c r="H322" s="69" t="s">
        <v>10</v>
      </c>
      <c r="I322" s="17">
        <f t="shared" ref="I322" si="246">+J322+O322</f>
        <v>2860941.5229699998</v>
      </c>
      <c r="J322" s="20">
        <f t="shared" ref="J322" si="247">+K322+L322+M322+N322</f>
        <v>2860941.5229699998</v>
      </c>
      <c r="K322" s="20"/>
      <c r="L322" s="20">
        <v>2860941.5229699998</v>
      </c>
      <c r="M322" s="20"/>
      <c r="N322" s="20"/>
      <c r="O322" s="20"/>
      <c r="P322" s="44"/>
    </row>
    <row r="323" spans="1:16" s="11" customFormat="1" ht="9.75" customHeight="1" x14ac:dyDescent="0.15">
      <c r="A323" s="65"/>
      <c r="B323" s="27"/>
      <c r="C323" s="27"/>
      <c r="D323" s="27" t="s">
        <v>140</v>
      </c>
      <c r="E323" s="27"/>
      <c r="F323" s="34"/>
      <c r="G323" s="63"/>
      <c r="H323" s="66"/>
      <c r="I323" s="18">
        <f t="shared" ref="I323:N323" si="248">+I324</f>
        <v>1600160.8527799994</v>
      </c>
      <c r="J323" s="21">
        <f t="shared" si="248"/>
        <v>1389679.27299</v>
      </c>
      <c r="K323" s="21">
        <f t="shared" si="248"/>
        <v>0</v>
      </c>
      <c r="L323" s="21">
        <f t="shared" si="248"/>
        <v>1389679.27299</v>
      </c>
      <c r="M323" s="21">
        <f t="shared" si="248"/>
        <v>0</v>
      </c>
      <c r="N323" s="21">
        <f t="shared" si="248"/>
        <v>0</v>
      </c>
      <c r="O323" s="21">
        <f>+O324</f>
        <v>210481.57979000002</v>
      </c>
      <c r="P323" s="44"/>
    </row>
    <row r="324" spans="1:16" s="10" customFormat="1" ht="9.75" customHeight="1" x14ac:dyDescent="0.15">
      <c r="A324" s="62"/>
      <c r="B324" s="26"/>
      <c r="C324" s="26"/>
      <c r="D324" s="26"/>
      <c r="E324" s="26" t="s">
        <v>3</v>
      </c>
      <c r="F324" s="33"/>
      <c r="G324" s="63"/>
      <c r="H324" s="64"/>
      <c r="I324" s="17">
        <f>SUM(I325:I352)</f>
        <v>1600160.8527799994</v>
      </c>
      <c r="J324" s="17">
        <f t="shared" ref="J324:O324" si="249">SUM(J325:J352)</f>
        <v>1389679.27299</v>
      </c>
      <c r="K324" s="17">
        <f t="shared" si="249"/>
        <v>0</v>
      </c>
      <c r="L324" s="17">
        <f t="shared" si="249"/>
        <v>1389679.27299</v>
      </c>
      <c r="M324" s="17">
        <f t="shared" si="249"/>
        <v>0</v>
      </c>
      <c r="N324" s="17">
        <f t="shared" si="249"/>
        <v>0</v>
      </c>
      <c r="O324" s="17">
        <f t="shared" si="249"/>
        <v>210481.57979000002</v>
      </c>
      <c r="P324" s="44"/>
    </row>
    <row r="325" spans="1:16" s="10" customFormat="1" ht="16.5" x14ac:dyDescent="0.15">
      <c r="A325" s="62"/>
      <c r="B325" s="26"/>
      <c r="C325" s="26"/>
      <c r="D325" s="26"/>
      <c r="E325" s="26"/>
      <c r="F325" s="33" t="s">
        <v>390</v>
      </c>
      <c r="G325" s="63" t="s">
        <v>202</v>
      </c>
      <c r="H325" s="64" t="s">
        <v>399</v>
      </c>
      <c r="I325" s="17">
        <f t="shared" ref="I325" si="250">+J325+O325</f>
        <v>1056.83455</v>
      </c>
      <c r="J325" s="20">
        <f t="shared" ref="J325" si="251">+K325+L325+M325+N325</f>
        <v>0</v>
      </c>
      <c r="K325" s="20"/>
      <c r="L325" s="20"/>
      <c r="M325" s="20"/>
      <c r="N325" s="20"/>
      <c r="O325" s="20">
        <v>1056.83455</v>
      </c>
      <c r="P325" s="44"/>
    </row>
    <row r="326" spans="1:16" s="10" customFormat="1" ht="16.5" x14ac:dyDescent="0.15">
      <c r="A326" s="62"/>
      <c r="B326" s="26"/>
      <c r="C326" s="26"/>
      <c r="D326" s="26"/>
      <c r="E326" s="26"/>
      <c r="F326" s="33" t="s">
        <v>173</v>
      </c>
      <c r="G326" s="63" t="s">
        <v>202</v>
      </c>
      <c r="H326" s="64" t="s">
        <v>303</v>
      </c>
      <c r="I326" s="17">
        <f t="shared" si="242"/>
        <v>101564.76231000001</v>
      </c>
      <c r="J326" s="20">
        <f t="shared" si="243"/>
        <v>97745.05</v>
      </c>
      <c r="K326" s="20"/>
      <c r="L326" s="20">
        <v>97745.05</v>
      </c>
      <c r="M326" s="20"/>
      <c r="N326" s="20"/>
      <c r="O326" s="20">
        <v>3819.7123099999994</v>
      </c>
      <c r="P326" s="44"/>
    </row>
    <row r="327" spans="1:16" s="10" customFormat="1" ht="9.75" customHeight="1" x14ac:dyDescent="0.15">
      <c r="A327" s="62"/>
      <c r="B327" s="26"/>
      <c r="C327" s="26"/>
      <c r="D327" s="26"/>
      <c r="E327" s="26"/>
      <c r="F327" s="33" t="s">
        <v>196</v>
      </c>
      <c r="G327" s="63" t="s">
        <v>202</v>
      </c>
      <c r="H327" s="64" t="s">
        <v>197</v>
      </c>
      <c r="I327" s="17">
        <f t="shared" ref="I327" si="252">+J327+O327</f>
        <v>42002.309000000001</v>
      </c>
      <c r="J327" s="20">
        <f t="shared" ref="J327" si="253">+K327+L327+M327+N327</f>
        <v>42002.309000000001</v>
      </c>
      <c r="K327" s="20"/>
      <c r="L327" s="20">
        <v>42002.309000000001</v>
      </c>
      <c r="M327" s="20"/>
      <c r="N327" s="20"/>
      <c r="O327" s="20"/>
      <c r="P327" s="44"/>
    </row>
    <row r="328" spans="1:16" s="10" customFormat="1" ht="16.5" x14ac:dyDescent="0.15">
      <c r="A328" s="62"/>
      <c r="B328" s="26"/>
      <c r="C328" s="26"/>
      <c r="D328" s="26"/>
      <c r="E328" s="26"/>
      <c r="F328" s="33" t="s">
        <v>174</v>
      </c>
      <c r="G328" s="63" t="s">
        <v>202</v>
      </c>
      <c r="H328" s="69" t="s">
        <v>304</v>
      </c>
      <c r="I328" s="17">
        <f t="shared" ref="I328" si="254">+J328+O328</f>
        <v>18615.316210000001</v>
      </c>
      <c r="J328" s="20">
        <f t="shared" ref="J328" si="255">+K328+L328+M328+N328</f>
        <v>14000</v>
      </c>
      <c r="K328" s="20"/>
      <c r="L328" s="20">
        <v>14000</v>
      </c>
      <c r="M328" s="20"/>
      <c r="N328" s="20"/>
      <c r="O328" s="20">
        <v>4615.31621</v>
      </c>
      <c r="P328" s="44"/>
    </row>
    <row r="329" spans="1:16" s="10" customFormat="1" ht="17.25" customHeight="1" x14ac:dyDescent="0.15">
      <c r="A329" s="62"/>
      <c r="B329" s="26"/>
      <c r="C329" s="26"/>
      <c r="D329" s="26"/>
      <c r="E329" s="26"/>
      <c r="F329" s="33" t="s">
        <v>198</v>
      </c>
      <c r="G329" s="63" t="s">
        <v>202</v>
      </c>
      <c r="H329" s="69" t="s">
        <v>305</v>
      </c>
      <c r="I329" s="17">
        <f t="shared" si="242"/>
        <v>30370.29</v>
      </c>
      <c r="J329" s="20">
        <f t="shared" si="243"/>
        <v>30370.29</v>
      </c>
      <c r="K329" s="20"/>
      <c r="L329" s="20">
        <v>30370.29</v>
      </c>
      <c r="M329" s="20"/>
      <c r="N329" s="20"/>
      <c r="O329" s="20"/>
      <c r="P329" s="44"/>
    </row>
    <row r="330" spans="1:16" s="10" customFormat="1" ht="16.5" x14ac:dyDescent="0.15">
      <c r="A330" s="62"/>
      <c r="B330" s="26"/>
      <c r="C330" s="26"/>
      <c r="D330" s="26"/>
      <c r="E330" s="26"/>
      <c r="F330" s="33" t="s">
        <v>168</v>
      </c>
      <c r="G330" s="63" t="s">
        <v>202</v>
      </c>
      <c r="H330" s="69" t="s">
        <v>306</v>
      </c>
      <c r="I330" s="17">
        <f t="shared" si="242"/>
        <v>95756.966</v>
      </c>
      <c r="J330" s="20">
        <f t="shared" si="243"/>
        <v>95756.966</v>
      </c>
      <c r="K330" s="20"/>
      <c r="L330" s="20">
        <v>95756.966</v>
      </c>
      <c r="M330" s="20"/>
      <c r="N330" s="20"/>
      <c r="O330" s="20"/>
      <c r="P330" s="44"/>
    </row>
    <row r="331" spans="1:16" s="10" customFormat="1" ht="16.5" x14ac:dyDescent="0.15">
      <c r="A331" s="62"/>
      <c r="B331" s="26"/>
      <c r="C331" s="26"/>
      <c r="D331" s="26"/>
      <c r="E331" s="26"/>
      <c r="F331" s="33" t="s">
        <v>199</v>
      </c>
      <c r="G331" s="63" t="s">
        <v>202</v>
      </c>
      <c r="H331" s="69" t="s">
        <v>307</v>
      </c>
      <c r="I331" s="17">
        <f t="shared" si="242"/>
        <v>76553.241290000005</v>
      </c>
      <c r="J331" s="20">
        <f t="shared" si="243"/>
        <v>71736.508000000002</v>
      </c>
      <c r="K331" s="20"/>
      <c r="L331" s="20">
        <v>71736.508000000002</v>
      </c>
      <c r="M331" s="20"/>
      <c r="N331" s="20"/>
      <c r="O331" s="20">
        <v>4816.7332899999992</v>
      </c>
      <c r="P331" s="44"/>
    </row>
    <row r="332" spans="1:16" s="10" customFormat="1" ht="9.75" customHeight="1" x14ac:dyDescent="0.15">
      <c r="A332" s="62"/>
      <c r="B332" s="26"/>
      <c r="C332" s="26"/>
      <c r="D332" s="26"/>
      <c r="E332" s="26"/>
      <c r="F332" s="33" t="s">
        <v>12</v>
      </c>
      <c r="G332" s="63" t="s">
        <v>202</v>
      </c>
      <c r="H332" s="69" t="s">
        <v>308</v>
      </c>
      <c r="I332" s="17">
        <f t="shared" si="242"/>
        <v>32178.245040000002</v>
      </c>
      <c r="J332" s="20">
        <f t="shared" si="243"/>
        <v>26900</v>
      </c>
      <c r="K332" s="20"/>
      <c r="L332" s="20">
        <v>26900</v>
      </c>
      <c r="M332" s="20"/>
      <c r="N332" s="20"/>
      <c r="O332" s="20">
        <v>5278.2450400000016</v>
      </c>
      <c r="P332" s="44"/>
    </row>
    <row r="333" spans="1:16" s="10" customFormat="1" ht="9.75" customHeight="1" x14ac:dyDescent="0.15">
      <c r="A333" s="62"/>
      <c r="B333" s="26"/>
      <c r="C333" s="26"/>
      <c r="D333" s="26"/>
      <c r="E333" s="26"/>
      <c r="F333" s="33" t="s">
        <v>331</v>
      </c>
      <c r="G333" s="63" t="s">
        <v>202</v>
      </c>
      <c r="H333" s="69" t="s">
        <v>309</v>
      </c>
      <c r="I333" s="17">
        <f t="shared" si="242"/>
        <v>24187.807529999998</v>
      </c>
      <c r="J333" s="20">
        <f t="shared" si="243"/>
        <v>20000</v>
      </c>
      <c r="K333" s="20"/>
      <c r="L333" s="20">
        <v>20000</v>
      </c>
      <c r="M333" s="20"/>
      <c r="N333" s="20"/>
      <c r="O333" s="20">
        <v>4187.80753</v>
      </c>
      <c r="P333" s="44"/>
    </row>
    <row r="334" spans="1:16" s="10" customFormat="1" ht="9.75" customHeight="1" x14ac:dyDescent="0.15">
      <c r="A334" s="62"/>
      <c r="B334" s="26"/>
      <c r="C334" s="26"/>
      <c r="D334" s="26"/>
      <c r="E334" s="26"/>
      <c r="F334" s="33" t="s">
        <v>11</v>
      </c>
      <c r="G334" s="63" t="s">
        <v>202</v>
      </c>
      <c r="H334" s="69" t="s">
        <v>10</v>
      </c>
      <c r="I334" s="17">
        <f t="shared" si="242"/>
        <v>424386.17799000005</v>
      </c>
      <c r="J334" s="20">
        <f t="shared" si="243"/>
        <v>424386.17799000005</v>
      </c>
      <c r="K334" s="20"/>
      <c r="L334" s="20">
        <v>424386.17799000005</v>
      </c>
      <c r="M334" s="20"/>
      <c r="N334" s="20"/>
      <c r="O334" s="20"/>
      <c r="P334" s="44"/>
    </row>
    <row r="335" spans="1:16" s="10" customFormat="1" ht="9.75" customHeight="1" x14ac:dyDescent="0.15">
      <c r="A335" s="62"/>
      <c r="B335" s="26"/>
      <c r="C335" s="26"/>
      <c r="D335" s="26"/>
      <c r="E335" s="26"/>
      <c r="F335" s="33" t="s">
        <v>169</v>
      </c>
      <c r="G335" s="63" t="s">
        <v>202</v>
      </c>
      <c r="H335" s="69" t="s">
        <v>310</v>
      </c>
      <c r="I335" s="17">
        <f t="shared" si="242"/>
        <v>35687.276339999997</v>
      </c>
      <c r="J335" s="20">
        <f t="shared" si="243"/>
        <v>32998.639999999999</v>
      </c>
      <c r="K335" s="20"/>
      <c r="L335" s="20">
        <v>32998.639999999999</v>
      </c>
      <c r="M335" s="20"/>
      <c r="N335" s="20"/>
      <c r="O335" s="20">
        <v>2688.63634</v>
      </c>
      <c r="P335" s="44"/>
    </row>
    <row r="336" spans="1:16" s="10" customFormat="1" ht="16.5" x14ac:dyDescent="0.15">
      <c r="A336" s="62"/>
      <c r="B336" s="26"/>
      <c r="C336" s="26"/>
      <c r="D336" s="26"/>
      <c r="E336" s="26"/>
      <c r="F336" s="33" t="s">
        <v>9</v>
      </c>
      <c r="G336" s="63" t="s">
        <v>202</v>
      </c>
      <c r="H336" s="64" t="s">
        <v>311</v>
      </c>
      <c r="I336" s="17">
        <f t="shared" si="242"/>
        <v>59331.73</v>
      </c>
      <c r="J336" s="20">
        <f t="shared" si="243"/>
        <v>0</v>
      </c>
      <c r="K336" s="20"/>
      <c r="L336" s="20"/>
      <c r="M336" s="20"/>
      <c r="N336" s="20"/>
      <c r="O336" s="20">
        <v>59331.73</v>
      </c>
      <c r="P336" s="44"/>
    </row>
    <row r="337" spans="1:16" s="10" customFormat="1" ht="9.75" customHeight="1" x14ac:dyDescent="0.15">
      <c r="A337" s="62"/>
      <c r="B337" s="26"/>
      <c r="C337" s="26"/>
      <c r="D337" s="26"/>
      <c r="E337" s="26"/>
      <c r="F337" s="33" t="s">
        <v>8</v>
      </c>
      <c r="G337" s="63" t="s">
        <v>202</v>
      </c>
      <c r="H337" s="69" t="s">
        <v>312</v>
      </c>
      <c r="I337" s="17">
        <f t="shared" si="242"/>
        <v>104594.36089</v>
      </c>
      <c r="J337" s="20">
        <f t="shared" si="243"/>
        <v>100000</v>
      </c>
      <c r="K337" s="20"/>
      <c r="L337" s="20">
        <v>100000</v>
      </c>
      <c r="M337" s="20"/>
      <c r="N337" s="20"/>
      <c r="O337" s="20">
        <v>4594.3608900000008</v>
      </c>
      <c r="P337" s="44"/>
    </row>
    <row r="338" spans="1:16" s="10" customFormat="1" ht="17.25" customHeight="1" x14ac:dyDescent="0.15">
      <c r="A338" s="62"/>
      <c r="B338" s="26"/>
      <c r="C338" s="26"/>
      <c r="D338" s="26"/>
      <c r="E338" s="26"/>
      <c r="F338" s="33" t="s">
        <v>416</v>
      </c>
      <c r="G338" s="63" t="s">
        <v>202</v>
      </c>
      <c r="H338" s="69" t="s">
        <v>417</v>
      </c>
      <c r="I338" s="17">
        <f t="shared" ref="I338" si="256">+J338+O338</f>
        <v>299.38</v>
      </c>
      <c r="J338" s="20">
        <f t="shared" ref="J338" si="257">+K338+L338+M338+N338</f>
        <v>0</v>
      </c>
      <c r="K338" s="20"/>
      <c r="L338" s="20"/>
      <c r="M338" s="20"/>
      <c r="N338" s="20"/>
      <c r="O338" s="20">
        <v>299.38</v>
      </c>
      <c r="P338" s="44"/>
    </row>
    <row r="339" spans="1:16" s="10" customFormat="1" ht="9.75" customHeight="1" x14ac:dyDescent="0.15">
      <c r="A339" s="62"/>
      <c r="B339" s="26"/>
      <c r="C339" s="26"/>
      <c r="D339" s="26"/>
      <c r="E339" s="26"/>
      <c r="F339" s="33" t="s">
        <v>332</v>
      </c>
      <c r="G339" s="63" t="s">
        <v>202</v>
      </c>
      <c r="H339" s="69" t="s">
        <v>313</v>
      </c>
      <c r="I339" s="17">
        <f t="shared" si="242"/>
        <v>25300</v>
      </c>
      <c r="J339" s="20">
        <f t="shared" si="243"/>
        <v>25300</v>
      </c>
      <c r="K339" s="20"/>
      <c r="L339" s="20">
        <v>25300</v>
      </c>
      <c r="M339" s="20"/>
      <c r="N339" s="20"/>
      <c r="O339" s="20"/>
      <c r="P339" s="44"/>
    </row>
    <row r="340" spans="1:16" s="10" customFormat="1" ht="16.5" x14ac:dyDescent="0.15">
      <c r="A340" s="62"/>
      <c r="B340" s="26"/>
      <c r="C340" s="26"/>
      <c r="D340" s="26"/>
      <c r="E340" s="26"/>
      <c r="F340" s="33" t="s">
        <v>200</v>
      </c>
      <c r="G340" s="63" t="s">
        <v>202</v>
      </c>
      <c r="H340" s="69" t="s">
        <v>314</v>
      </c>
      <c r="I340" s="17">
        <f t="shared" si="242"/>
        <v>45769.479319999999</v>
      </c>
      <c r="J340" s="20">
        <f t="shared" si="243"/>
        <v>45760.786999999997</v>
      </c>
      <c r="K340" s="20"/>
      <c r="L340" s="20">
        <v>45760.786999999997</v>
      </c>
      <c r="M340" s="20"/>
      <c r="N340" s="20"/>
      <c r="O340" s="20">
        <v>8.6923200000000005</v>
      </c>
      <c r="P340" s="44"/>
    </row>
    <row r="341" spans="1:16" s="10" customFormat="1" ht="17.25" customHeight="1" x14ac:dyDescent="0.15">
      <c r="A341" s="62"/>
      <c r="B341" s="26"/>
      <c r="C341" s="26"/>
      <c r="D341" s="26"/>
      <c r="E341" s="26"/>
      <c r="F341" s="33" t="s">
        <v>172</v>
      </c>
      <c r="G341" s="63" t="s">
        <v>202</v>
      </c>
      <c r="H341" s="64" t="s">
        <v>315</v>
      </c>
      <c r="I341" s="17">
        <f t="shared" si="242"/>
        <v>128465.65518</v>
      </c>
      <c r="J341" s="20">
        <f t="shared" si="243"/>
        <v>117300</v>
      </c>
      <c r="K341" s="20"/>
      <c r="L341" s="20">
        <v>117300</v>
      </c>
      <c r="M341" s="20"/>
      <c r="N341" s="20"/>
      <c r="O341" s="20">
        <v>11165.65518</v>
      </c>
      <c r="P341" s="44"/>
    </row>
    <row r="342" spans="1:16" s="10" customFormat="1" ht="9.75" customHeight="1" x14ac:dyDescent="0.15">
      <c r="A342" s="62"/>
      <c r="B342" s="26"/>
      <c r="C342" s="26"/>
      <c r="D342" s="26"/>
      <c r="E342" s="26"/>
      <c r="F342" s="33" t="s">
        <v>171</v>
      </c>
      <c r="G342" s="63" t="s">
        <v>202</v>
      </c>
      <c r="H342" s="69" t="s">
        <v>316</v>
      </c>
      <c r="I342" s="17">
        <f t="shared" si="242"/>
        <v>54357.763810000004</v>
      </c>
      <c r="J342" s="20">
        <f t="shared" si="243"/>
        <v>46658.184870000005</v>
      </c>
      <c r="K342" s="20"/>
      <c r="L342" s="20">
        <v>46658.184870000005</v>
      </c>
      <c r="M342" s="20"/>
      <c r="N342" s="20"/>
      <c r="O342" s="20">
        <v>7699.5789399999994</v>
      </c>
      <c r="P342" s="44"/>
    </row>
    <row r="343" spans="1:16" s="10" customFormat="1" ht="16.5" x14ac:dyDescent="0.15">
      <c r="A343" s="62"/>
      <c r="B343" s="26"/>
      <c r="C343" s="26"/>
      <c r="D343" s="26"/>
      <c r="E343" s="26"/>
      <c r="F343" s="33" t="s">
        <v>170</v>
      </c>
      <c r="G343" s="63" t="s">
        <v>202</v>
      </c>
      <c r="H343" s="69" t="s">
        <v>317</v>
      </c>
      <c r="I343" s="17">
        <f t="shared" si="242"/>
        <v>59149.979200000002</v>
      </c>
      <c r="J343" s="20">
        <f t="shared" si="243"/>
        <v>48640.835200000001</v>
      </c>
      <c r="K343" s="20"/>
      <c r="L343" s="20">
        <v>48640.835200000001</v>
      </c>
      <c r="M343" s="20"/>
      <c r="N343" s="20"/>
      <c r="O343" s="20">
        <v>10509.144</v>
      </c>
      <c r="P343" s="44"/>
    </row>
    <row r="344" spans="1:16" s="10" customFormat="1" ht="16.5" x14ac:dyDescent="0.15">
      <c r="A344" s="62"/>
      <c r="B344" s="26"/>
      <c r="C344" s="26"/>
      <c r="D344" s="26"/>
      <c r="E344" s="26"/>
      <c r="F344" s="33" t="s">
        <v>390</v>
      </c>
      <c r="G344" s="63" t="s">
        <v>202</v>
      </c>
      <c r="H344" s="69" t="s">
        <v>399</v>
      </c>
      <c r="I344" s="17">
        <f t="shared" si="242"/>
        <v>4275.03</v>
      </c>
      <c r="J344" s="20">
        <f t="shared" si="243"/>
        <v>4275.03</v>
      </c>
      <c r="K344" s="20"/>
      <c r="L344" s="20">
        <v>4275.03</v>
      </c>
      <c r="M344" s="20"/>
      <c r="N344" s="20"/>
      <c r="O344" s="20"/>
      <c r="P344" s="44"/>
    </row>
    <row r="345" spans="1:16" s="10" customFormat="1" ht="16.5" x14ac:dyDescent="0.15">
      <c r="A345" s="87"/>
      <c r="B345" s="88"/>
      <c r="C345" s="88"/>
      <c r="D345" s="88"/>
      <c r="E345" s="88"/>
      <c r="F345" s="49" t="s">
        <v>391</v>
      </c>
      <c r="G345" s="102" t="s">
        <v>202</v>
      </c>
      <c r="H345" s="105" t="s">
        <v>400</v>
      </c>
      <c r="I345" s="93">
        <f t="shared" si="242"/>
        <v>15000</v>
      </c>
      <c r="J345" s="94">
        <f t="shared" si="243"/>
        <v>15000</v>
      </c>
      <c r="K345" s="94"/>
      <c r="L345" s="94">
        <v>15000</v>
      </c>
      <c r="M345" s="94"/>
      <c r="N345" s="94"/>
      <c r="O345" s="94"/>
      <c r="P345" s="44"/>
    </row>
    <row r="346" spans="1:16" s="10" customFormat="1" ht="9.75" customHeight="1" x14ac:dyDescent="0.15">
      <c r="A346" s="62"/>
      <c r="B346" s="26"/>
      <c r="C346" s="26"/>
      <c r="D346" s="26"/>
      <c r="E346" s="26"/>
      <c r="F346" s="33" t="s">
        <v>392</v>
      </c>
      <c r="G346" s="63" t="s">
        <v>202</v>
      </c>
      <c r="H346" s="69" t="s">
        <v>401</v>
      </c>
      <c r="I346" s="17">
        <f t="shared" ref="I346" si="258">+J346+O346</f>
        <v>39979.248</v>
      </c>
      <c r="J346" s="20">
        <f t="shared" ref="J346" si="259">+K346+L346+M346+N346</f>
        <v>39979.248</v>
      </c>
      <c r="K346" s="20"/>
      <c r="L346" s="20">
        <v>39979.248</v>
      </c>
      <c r="M346" s="20"/>
      <c r="N346" s="20"/>
      <c r="O346" s="20"/>
      <c r="P346" s="44"/>
    </row>
    <row r="347" spans="1:16" s="10" customFormat="1" ht="16.5" x14ac:dyDescent="0.15">
      <c r="A347" s="62"/>
      <c r="B347" s="26"/>
      <c r="C347" s="26"/>
      <c r="D347" s="26"/>
      <c r="E347" s="26"/>
      <c r="F347" s="33" t="s">
        <v>393</v>
      </c>
      <c r="G347" s="63" t="s">
        <v>202</v>
      </c>
      <c r="H347" s="69" t="s">
        <v>402</v>
      </c>
      <c r="I347" s="17">
        <f t="shared" si="242"/>
        <v>19937.163</v>
      </c>
      <c r="J347" s="20">
        <f t="shared" si="243"/>
        <v>19937.163</v>
      </c>
      <c r="K347" s="20"/>
      <c r="L347" s="20">
        <v>19937.163</v>
      </c>
      <c r="M347" s="20"/>
      <c r="N347" s="20"/>
      <c r="O347" s="20"/>
      <c r="P347" s="44"/>
    </row>
    <row r="348" spans="1:16" s="10" customFormat="1" ht="9.75" customHeight="1" x14ac:dyDescent="0.15">
      <c r="A348" s="62"/>
      <c r="B348" s="26"/>
      <c r="C348" s="26"/>
      <c r="D348" s="26"/>
      <c r="E348" s="26"/>
      <c r="F348" s="33" t="s">
        <v>394</v>
      </c>
      <c r="G348" s="63" t="s">
        <v>202</v>
      </c>
      <c r="H348" s="69" t="s">
        <v>403</v>
      </c>
      <c r="I348" s="17">
        <f t="shared" ref="I348" si="260">+J348+O348</f>
        <v>17477.533920000002</v>
      </c>
      <c r="J348" s="20">
        <f t="shared" ref="J348" si="261">+K348+L348+M348+N348</f>
        <v>16226.995000000001</v>
      </c>
      <c r="K348" s="20"/>
      <c r="L348" s="20">
        <v>16226.995000000001</v>
      </c>
      <c r="M348" s="20"/>
      <c r="N348" s="20"/>
      <c r="O348" s="20">
        <v>1250.53892</v>
      </c>
      <c r="P348" s="44"/>
    </row>
    <row r="349" spans="1:16" s="10" customFormat="1" ht="9.75" customHeight="1" x14ac:dyDescent="0.15">
      <c r="A349" s="62"/>
      <c r="B349" s="26"/>
      <c r="C349" s="26"/>
      <c r="D349" s="26"/>
      <c r="E349" s="26"/>
      <c r="F349" s="33" t="s">
        <v>395</v>
      </c>
      <c r="G349" s="63" t="s">
        <v>202</v>
      </c>
      <c r="H349" s="69" t="s">
        <v>404</v>
      </c>
      <c r="I349" s="17">
        <f t="shared" si="242"/>
        <v>23567.311999999998</v>
      </c>
      <c r="J349" s="20">
        <f t="shared" si="243"/>
        <v>15604</v>
      </c>
      <c r="K349" s="20"/>
      <c r="L349" s="20">
        <v>15604</v>
      </c>
      <c r="M349" s="20"/>
      <c r="N349" s="20"/>
      <c r="O349" s="20">
        <v>7963.3119999999999</v>
      </c>
      <c r="P349" s="44"/>
    </row>
    <row r="350" spans="1:16" s="10" customFormat="1" ht="9.75" customHeight="1" x14ac:dyDescent="0.15">
      <c r="A350" s="62"/>
      <c r="B350" s="26"/>
      <c r="C350" s="26"/>
      <c r="D350" s="26"/>
      <c r="E350" s="26"/>
      <c r="F350" s="33" t="s">
        <v>396</v>
      </c>
      <c r="G350" s="63" t="s">
        <v>202</v>
      </c>
      <c r="H350" s="69" t="s">
        <v>405</v>
      </c>
      <c r="I350" s="17">
        <f t="shared" ref="I350" si="262">+J350+O350</f>
        <v>15064.628929999999</v>
      </c>
      <c r="J350" s="20">
        <f t="shared" ref="J350" si="263">+K350+L350+M350+N350</f>
        <v>15064.628929999999</v>
      </c>
      <c r="K350" s="20"/>
      <c r="L350" s="20">
        <v>15064.628929999999</v>
      </c>
      <c r="M350" s="20"/>
      <c r="N350" s="20"/>
      <c r="O350" s="20"/>
      <c r="P350" s="44"/>
    </row>
    <row r="351" spans="1:16" s="10" customFormat="1" ht="16.5" x14ac:dyDescent="0.15">
      <c r="A351" s="62"/>
      <c r="B351" s="26"/>
      <c r="C351" s="26"/>
      <c r="D351" s="26"/>
      <c r="E351" s="26"/>
      <c r="F351" s="33" t="s">
        <v>397</v>
      </c>
      <c r="G351" s="63" t="s">
        <v>202</v>
      </c>
      <c r="H351" s="69" t="s">
        <v>406</v>
      </c>
      <c r="I351" s="17">
        <f t="shared" si="242"/>
        <v>81036.460000000006</v>
      </c>
      <c r="J351" s="20">
        <f t="shared" si="243"/>
        <v>1036.46</v>
      </c>
      <c r="K351" s="20"/>
      <c r="L351" s="20">
        <v>1036.46</v>
      </c>
      <c r="M351" s="20"/>
      <c r="N351" s="20"/>
      <c r="O351" s="20">
        <v>80000</v>
      </c>
      <c r="P351" s="44"/>
    </row>
    <row r="352" spans="1:16" s="10" customFormat="1" ht="16.5" x14ac:dyDescent="0.15">
      <c r="A352" s="62"/>
      <c r="B352" s="26"/>
      <c r="C352" s="26"/>
      <c r="D352" s="26"/>
      <c r="E352" s="26"/>
      <c r="F352" s="33" t="s">
        <v>398</v>
      </c>
      <c r="G352" s="63" t="s">
        <v>202</v>
      </c>
      <c r="H352" s="69" t="s">
        <v>407</v>
      </c>
      <c r="I352" s="17">
        <f t="shared" ref="I352" si="264">+J352+O352</f>
        <v>24195.902269999999</v>
      </c>
      <c r="J352" s="20">
        <f t="shared" ref="J352" si="265">+K352+L352+M352+N352</f>
        <v>23000</v>
      </c>
      <c r="K352" s="20"/>
      <c r="L352" s="20">
        <v>23000</v>
      </c>
      <c r="M352" s="20"/>
      <c r="N352" s="20"/>
      <c r="O352" s="20">
        <v>1195.90227</v>
      </c>
      <c r="P352" s="44"/>
    </row>
    <row r="353" spans="1:16" s="44" customFormat="1" ht="10.5" customHeight="1" x14ac:dyDescent="0.15">
      <c r="A353" s="58" t="s">
        <v>319</v>
      </c>
      <c r="B353" s="75"/>
      <c r="C353" s="75"/>
      <c r="D353" s="75"/>
      <c r="E353" s="75"/>
      <c r="F353" s="75"/>
      <c r="G353" s="75"/>
      <c r="H353" s="72"/>
      <c r="I353" s="42">
        <f t="shared" ref="I353:O353" si="266">+I354+I368+I366+I370</f>
        <v>200744496.34176004</v>
      </c>
      <c r="J353" s="43">
        <f t="shared" si="266"/>
        <v>200744496.34176004</v>
      </c>
      <c r="K353" s="43">
        <f t="shared" si="266"/>
        <v>0</v>
      </c>
      <c r="L353" s="43">
        <f t="shared" si="266"/>
        <v>0</v>
      </c>
      <c r="M353" s="43">
        <f t="shared" si="266"/>
        <v>200744496.34176004</v>
      </c>
      <c r="N353" s="43">
        <f t="shared" si="266"/>
        <v>0</v>
      </c>
      <c r="O353" s="43">
        <f t="shared" si="266"/>
        <v>0</v>
      </c>
    </row>
    <row r="354" spans="1:16" s="10" customFormat="1" ht="9.75" customHeight="1" x14ac:dyDescent="0.15">
      <c r="A354" s="62"/>
      <c r="B354" s="26"/>
      <c r="C354" s="67" t="s">
        <v>138</v>
      </c>
      <c r="D354" s="28"/>
      <c r="E354" s="28"/>
      <c r="F354" s="35"/>
      <c r="G354" s="63"/>
      <c r="H354" s="70"/>
      <c r="I354" s="42">
        <f t="shared" ref="I354:O354" si="267">+I355+I358</f>
        <v>7863678.4266100023</v>
      </c>
      <c r="J354" s="43">
        <f t="shared" si="267"/>
        <v>7863678.4266100023</v>
      </c>
      <c r="K354" s="43">
        <f t="shared" si="267"/>
        <v>0</v>
      </c>
      <c r="L354" s="43">
        <f t="shared" si="267"/>
        <v>0</v>
      </c>
      <c r="M354" s="43">
        <f t="shared" si="267"/>
        <v>7863678.4266100023</v>
      </c>
      <c r="N354" s="43">
        <f t="shared" si="267"/>
        <v>0</v>
      </c>
      <c r="O354" s="43">
        <f t="shared" si="267"/>
        <v>0</v>
      </c>
      <c r="P354" s="44"/>
    </row>
    <row r="355" spans="1:16" s="10" customFormat="1" ht="9.75" customHeight="1" x14ac:dyDescent="0.15">
      <c r="A355" s="62"/>
      <c r="B355" s="26"/>
      <c r="C355" s="28"/>
      <c r="D355" s="28" t="s">
        <v>87</v>
      </c>
      <c r="E355" s="28"/>
      <c r="F355" s="35"/>
      <c r="G355" s="63"/>
      <c r="H355" s="70"/>
      <c r="I355" s="17">
        <f>I356</f>
        <v>1568006.9411200001</v>
      </c>
      <c r="J355" s="17">
        <f t="shared" ref="J355:O355" si="268">J356</f>
        <v>1568006.9411200001</v>
      </c>
      <c r="K355" s="17">
        <f t="shared" si="268"/>
        <v>0</v>
      </c>
      <c r="L355" s="17">
        <f t="shared" si="268"/>
        <v>0</v>
      </c>
      <c r="M355" s="17">
        <f t="shared" si="268"/>
        <v>1568006.9411200001</v>
      </c>
      <c r="N355" s="17">
        <f t="shared" si="268"/>
        <v>0</v>
      </c>
      <c r="O355" s="17">
        <f t="shared" si="268"/>
        <v>0</v>
      </c>
      <c r="P355" s="44"/>
    </row>
    <row r="356" spans="1:16" s="11" customFormat="1" ht="9.75" customHeight="1" x14ac:dyDescent="0.15">
      <c r="A356" s="65"/>
      <c r="B356" s="27"/>
      <c r="C356" s="27"/>
      <c r="D356" s="27"/>
      <c r="E356" s="27" t="s">
        <v>13</v>
      </c>
      <c r="F356" s="34"/>
      <c r="G356" s="63"/>
      <c r="H356" s="66"/>
      <c r="I356" s="18">
        <f>+I357</f>
        <v>1568006.9411200001</v>
      </c>
      <c r="J356" s="18">
        <f t="shared" ref="J356:O356" si="269">+J357</f>
        <v>1568006.9411200001</v>
      </c>
      <c r="K356" s="18">
        <f t="shared" si="269"/>
        <v>0</v>
      </c>
      <c r="L356" s="18">
        <f t="shared" si="269"/>
        <v>0</v>
      </c>
      <c r="M356" s="18">
        <f t="shared" si="269"/>
        <v>1568006.9411200001</v>
      </c>
      <c r="N356" s="18">
        <f t="shared" si="269"/>
        <v>0</v>
      </c>
      <c r="O356" s="18">
        <f t="shared" si="269"/>
        <v>0</v>
      </c>
      <c r="P356" s="44"/>
    </row>
    <row r="357" spans="1:16" s="10" customFormat="1" ht="9.75" customHeight="1" x14ac:dyDescent="0.15">
      <c r="A357" s="62"/>
      <c r="B357" s="26"/>
      <c r="C357" s="26"/>
      <c r="D357" s="26"/>
      <c r="E357" s="26" t="s">
        <v>14</v>
      </c>
      <c r="F357" s="33"/>
      <c r="G357" s="63"/>
      <c r="H357" s="64"/>
      <c r="I357" s="17">
        <f t="shared" ref="I357" si="270">+J357+O357</f>
        <v>1568006.9411200001</v>
      </c>
      <c r="J357" s="20">
        <f t="shared" ref="J357" si="271">+K357+L357+M357+N357</f>
        <v>1568006.9411200001</v>
      </c>
      <c r="K357" s="20"/>
      <c r="L357" s="20"/>
      <c r="M357" s="20">
        <v>1568006.9411200001</v>
      </c>
      <c r="N357" s="20"/>
      <c r="O357" s="20"/>
      <c r="P357" s="44"/>
    </row>
    <row r="358" spans="1:16" s="10" customFormat="1" ht="9.75" customHeight="1" x14ac:dyDescent="0.15">
      <c r="A358" s="62"/>
      <c r="B358" s="26"/>
      <c r="C358" s="28"/>
      <c r="D358" s="28" t="s">
        <v>41</v>
      </c>
      <c r="E358" s="28"/>
      <c r="F358" s="35"/>
      <c r="G358" s="63"/>
      <c r="H358" s="70"/>
      <c r="I358" s="17">
        <f>I359+I361+I364</f>
        <v>6295671.4854900017</v>
      </c>
      <c r="J358" s="17">
        <f t="shared" ref="J358:O358" si="272">J359+J361+J364</f>
        <v>6295671.4854900017</v>
      </c>
      <c r="K358" s="17">
        <f t="shared" si="272"/>
        <v>0</v>
      </c>
      <c r="L358" s="17">
        <f t="shared" si="272"/>
        <v>0</v>
      </c>
      <c r="M358" s="17">
        <f t="shared" si="272"/>
        <v>6295671.4854900017</v>
      </c>
      <c r="N358" s="17">
        <f t="shared" si="272"/>
        <v>0</v>
      </c>
      <c r="O358" s="17">
        <f t="shared" si="272"/>
        <v>0</v>
      </c>
      <c r="P358" s="44"/>
    </row>
    <row r="359" spans="1:16" s="11" customFormat="1" ht="9.75" customHeight="1" x14ac:dyDescent="0.15">
      <c r="A359" s="65"/>
      <c r="B359" s="27"/>
      <c r="C359" s="27"/>
      <c r="D359" s="27"/>
      <c r="E359" s="27" t="s">
        <v>13</v>
      </c>
      <c r="F359" s="27"/>
      <c r="G359" s="34"/>
      <c r="H359" s="66"/>
      <c r="I359" s="18">
        <f>+I360</f>
        <v>1294915.02021</v>
      </c>
      <c r="J359" s="18">
        <f t="shared" ref="J359" si="273">+J360</f>
        <v>1294915.02021</v>
      </c>
      <c r="K359" s="18">
        <f t="shared" ref="K359" si="274">+K360</f>
        <v>0</v>
      </c>
      <c r="L359" s="18">
        <f t="shared" ref="L359" si="275">+L360</f>
        <v>0</v>
      </c>
      <c r="M359" s="18">
        <f t="shared" ref="M359" si="276">+M360</f>
        <v>1294915.02021</v>
      </c>
      <c r="N359" s="18">
        <f t="shared" ref="N359" si="277">+N360</f>
        <v>0</v>
      </c>
      <c r="O359" s="18">
        <f t="shared" ref="O359" si="278">+O360</f>
        <v>0</v>
      </c>
      <c r="P359" s="44"/>
    </row>
    <row r="360" spans="1:16" s="10" customFormat="1" ht="9.75" customHeight="1" x14ac:dyDescent="0.15">
      <c r="A360" s="62"/>
      <c r="B360" s="26"/>
      <c r="C360" s="26"/>
      <c r="D360" s="26"/>
      <c r="E360" s="26"/>
      <c r="F360" s="26" t="s">
        <v>14</v>
      </c>
      <c r="G360" s="33"/>
      <c r="H360" s="64"/>
      <c r="I360" s="17">
        <f t="shared" ref="I360" si="279">+J360+O360</f>
        <v>1294915.02021</v>
      </c>
      <c r="J360" s="20">
        <f t="shared" ref="J360" si="280">+K360+L360+M360+N360</f>
        <v>1294915.02021</v>
      </c>
      <c r="K360" s="20"/>
      <c r="L360" s="20"/>
      <c r="M360" s="20">
        <v>1294915.02021</v>
      </c>
      <c r="N360" s="20"/>
      <c r="O360" s="20"/>
      <c r="P360" s="44"/>
    </row>
    <row r="361" spans="1:16" s="10" customFormat="1" ht="9.75" customHeight="1" x14ac:dyDescent="0.15">
      <c r="A361" s="62"/>
      <c r="B361" s="26"/>
      <c r="C361" s="26"/>
      <c r="D361" s="26"/>
      <c r="E361" s="26" t="s">
        <v>20</v>
      </c>
      <c r="F361" s="33"/>
      <c r="G361" s="63"/>
      <c r="H361" s="64"/>
      <c r="I361" s="17">
        <f>+I362+I363</f>
        <v>4837294.046620002</v>
      </c>
      <c r="J361" s="17">
        <f t="shared" ref="J361:O361" si="281">+J362+J363</f>
        <v>4837294.046620002</v>
      </c>
      <c r="K361" s="17">
        <f t="shared" si="281"/>
        <v>0</v>
      </c>
      <c r="L361" s="17">
        <f t="shared" si="281"/>
        <v>0</v>
      </c>
      <c r="M361" s="17">
        <f t="shared" si="281"/>
        <v>4837294.046620002</v>
      </c>
      <c r="N361" s="17">
        <f t="shared" si="281"/>
        <v>0</v>
      </c>
      <c r="O361" s="17">
        <f t="shared" si="281"/>
        <v>0</v>
      </c>
      <c r="P361" s="44"/>
    </row>
    <row r="362" spans="1:16" s="10" customFormat="1" x14ac:dyDescent="0.15">
      <c r="A362" s="62"/>
      <c r="B362" s="26"/>
      <c r="C362" s="26"/>
      <c r="D362" s="26"/>
      <c r="E362" s="26"/>
      <c r="F362" s="33" t="s">
        <v>25</v>
      </c>
      <c r="G362" s="63" t="s">
        <v>202</v>
      </c>
      <c r="H362" s="64" t="s">
        <v>193</v>
      </c>
      <c r="I362" s="17">
        <f t="shared" ref="I362" si="282">+J362+O362</f>
        <v>4782333.3717800016</v>
      </c>
      <c r="J362" s="20">
        <f t="shared" ref="J362" si="283">+K362+L362+M362+N362</f>
        <v>4782333.3717800016</v>
      </c>
      <c r="K362" s="20"/>
      <c r="L362" s="20"/>
      <c r="M362" s="20">
        <v>4782333.3717800016</v>
      </c>
      <c r="N362" s="20"/>
      <c r="O362" s="20"/>
      <c r="P362" s="44"/>
    </row>
    <row r="363" spans="1:16" s="10" customFormat="1" ht="16.5" x14ac:dyDescent="0.15">
      <c r="A363" s="62"/>
      <c r="B363" s="26"/>
      <c r="C363" s="26"/>
      <c r="D363" s="26"/>
      <c r="E363" s="26"/>
      <c r="F363" s="33" t="s">
        <v>16</v>
      </c>
      <c r="G363" s="63" t="s">
        <v>202</v>
      </c>
      <c r="H363" s="64" t="s">
        <v>194</v>
      </c>
      <c r="I363" s="17">
        <f t="shared" ref="I363" si="284">+J363+O363</f>
        <v>54960.67484</v>
      </c>
      <c r="J363" s="20">
        <f t="shared" ref="J363" si="285">+K363+L363+M363+N363</f>
        <v>54960.67484</v>
      </c>
      <c r="K363" s="20"/>
      <c r="L363" s="20"/>
      <c r="M363" s="20">
        <v>54960.67484</v>
      </c>
      <c r="N363" s="20"/>
      <c r="O363" s="20"/>
      <c r="P363" s="44"/>
    </row>
    <row r="364" spans="1:16" s="10" customFormat="1" ht="9.75" customHeight="1" x14ac:dyDescent="0.15">
      <c r="A364" s="62"/>
      <c r="B364" s="26"/>
      <c r="C364" s="26"/>
      <c r="D364" s="26"/>
      <c r="E364" s="26" t="s">
        <v>3</v>
      </c>
      <c r="F364" s="33"/>
      <c r="G364" s="63"/>
      <c r="H364" s="64"/>
      <c r="I364" s="17">
        <f t="shared" ref="I364:O364" si="286">+I365</f>
        <v>163462.41866</v>
      </c>
      <c r="J364" s="20">
        <f t="shared" si="286"/>
        <v>163462.41866</v>
      </c>
      <c r="K364" s="20">
        <f t="shared" si="286"/>
        <v>0</v>
      </c>
      <c r="L364" s="20">
        <f t="shared" si="286"/>
        <v>0</v>
      </c>
      <c r="M364" s="20">
        <f t="shared" si="286"/>
        <v>163462.41866</v>
      </c>
      <c r="N364" s="20">
        <f t="shared" si="286"/>
        <v>0</v>
      </c>
      <c r="O364" s="20">
        <f t="shared" si="286"/>
        <v>0</v>
      </c>
      <c r="P364" s="44"/>
    </row>
    <row r="365" spans="1:16" s="10" customFormat="1" x14ac:dyDescent="0.15">
      <c r="A365" s="62"/>
      <c r="B365" s="26"/>
      <c r="C365" s="26"/>
      <c r="D365" s="26"/>
      <c r="E365" s="26"/>
      <c r="F365" s="33" t="s">
        <v>40</v>
      </c>
      <c r="G365" s="63" t="s">
        <v>202</v>
      </c>
      <c r="H365" s="64" t="s">
        <v>287</v>
      </c>
      <c r="I365" s="17">
        <f t="shared" ref="I365" si="287">+J365+O365</f>
        <v>163462.41866</v>
      </c>
      <c r="J365" s="20">
        <f t="shared" ref="J365" si="288">+K365+L365+M365+N365</f>
        <v>163462.41866</v>
      </c>
      <c r="K365" s="20"/>
      <c r="L365" s="20"/>
      <c r="M365" s="20">
        <v>163462.41866</v>
      </c>
      <c r="N365" s="20"/>
      <c r="O365" s="20"/>
      <c r="P365" s="44"/>
    </row>
    <row r="366" spans="1:16" s="10" customFormat="1" ht="9.75" customHeight="1" x14ac:dyDescent="0.15">
      <c r="A366" s="62"/>
      <c r="B366" s="26"/>
      <c r="C366" s="59" t="s">
        <v>161</v>
      </c>
      <c r="D366" s="28"/>
      <c r="E366" s="71"/>
      <c r="F366" s="35"/>
      <c r="G366" s="63"/>
      <c r="H366" s="70"/>
      <c r="I366" s="42">
        <f t="shared" ref="I366" si="289">SUM(I367)</f>
        <v>2675047.378</v>
      </c>
      <c r="J366" s="43">
        <f t="shared" ref="J366" si="290">SUM(J367)</f>
        <v>2675047.378</v>
      </c>
      <c r="K366" s="43">
        <f t="shared" ref="K366" si="291">SUM(K367)</f>
        <v>0</v>
      </c>
      <c r="L366" s="43">
        <f t="shared" ref="L366" si="292">SUM(L367)</f>
        <v>0</v>
      </c>
      <c r="M366" s="43">
        <f>SUM(M367)</f>
        <v>2675047.378</v>
      </c>
      <c r="N366" s="43">
        <f t="shared" ref="N366" si="293">SUM(N367)</f>
        <v>0</v>
      </c>
      <c r="O366" s="43">
        <f t="shared" ref="O366" si="294">SUM(O367)</f>
        <v>0</v>
      </c>
      <c r="P366" s="44"/>
    </row>
    <row r="367" spans="1:16" s="10" customFormat="1" ht="9.75" customHeight="1" x14ac:dyDescent="0.15">
      <c r="A367" s="62"/>
      <c r="B367" s="26"/>
      <c r="C367" s="26"/>
      <c r="D367" s="28"/>
      <c r="E367" s="28" t="s">
        <v>4</v>
      </c>
      <c r="F367" s="35"/>
      <c r="G367" s="63"/>
      <c r="H367" s="70"/>
      <c r="I367" s="17">
        <f t="shared" ref="I367" si="295">+J367+O367</f>
        <v>2675047.378</v>
      </c>
      <c r="J367" s="20">
        <f t="shared" ref="J367" si="296">+K367+L367+M367+N367</f>
        <v>2675047.378</v>
      </c>
      <c r="K367" s="20"/>
      <c r="L367" s="20"/>
      <c r="M367" s="20">
        <v>2675047.378</v>
      </c>
      <c r="N367" s="20"/>
      <c r="O367" s="20"/>
      <c r="P367" s="44"/>
    </row>
    <row r="368" spans="1:16" s="10" customFormat="1" ht="9.75" customHeight="1" x14ac:dyDescent="0.15">
      <c r="A368" s="62"/>
      <c r="B368" s="26"/>
      <c r="C368" s="59" t="s">
        <v>23</v>
      </c>
      <c r="D368" s="28"/>
      <c r="E368" s="28"/>
      <c r="F368" s="35"/>
      <c r="G368" s="63"/>
      <c r="H368" s="70"/>
      <c r="I368" s="42">
        <f t="shared" ref="I368:L368" si="297">SUM(I369)</f>
        <v>64664134.33215002</v>
      </c>
      <c r="J368" s="43">
        <f t="shared" si="297"/>
        <v>64664134.33215002</v>
      </c>
      <c r="K368" s="43">
        <f t="shared" si="297"/>
        <v>0</v>
      </c>
      <c r="L368" s="43">
        <f t="shared" si="297"/>
        <v>0</v>
      </c>
      <c r="M368" s="43">
        <f>SUM(M369)</f>
        <v>64664134.33215002</v>
      </c>
      <c r="N368" s="43">
        <f t="shared" ref="N368:O368" si="298">SUM(N369)</f>
        <v>0</v>
      </c>
      <c r="O368" s="43">
        <f t="shared" si="298"/>
        <v>0</v>
      </c>
      <c r="P368" s="44"/>
    </row>
    <row r="369" spans="1:16" s="10" customFormat="1" ht="9.75" customHeight="1" x14ac:dyDescent="0.15">
      <c r="A369" s="62"/>
      <c r="B369" s="26"/>
      <c r="C369" s="26"/>
      <c r="D369" s="28"/>
      <c r="E369" s="71" t="s">
        <v>159</v>
      </c>
      <c r="F369" s="35"/>
      <c r="G369" s="63"/>
      <c r="H369" s="70"/>
      <c r="I369" s="17">
        <f t="shared" si="242"/>
        <v>64664134.33215002</v>
      </c>
      <c r="J369" s="20">
        <f t="shared" si="243"/>
        <v>64664134.33215002</v>
      </c>
      <c r="K369" s="20"/>
      <c r="L369" s="20"/>
      <c r="M369" s="20">
        <v>64664134.33215002</v>
      </c>
      <c r="N369" s="20"/>
      <c r="O369" s="20"/>
      <c r="P369" s="44"/>
    </row>
    <row r="370" spans="1:16" s="10" customFormat="1" ht="15" x14ac:dyDescent="0.15">
      <c r="A370" s="62"/>
      <c r="B370" s="26"/>
      <c r="C370" s="124" t="s">
        <v>131</v>
      </c>
      <c r="D370" s="127"/>
      <c r="E370" s="127"/>
      <c r="F370" s="127"/>
      <c r="G370" s="127"/>
      <c r="H370" s="128"/>
      <c r="I370" s="42">
        <f t="shared" ref="I370" si="299">SUM(I371)</f>
        <v>125541636.205</v>
      </c>
      <c r="J370" s="43">
        <f t="shared" ref="J370" si="300">SUM(J371)</f>
        <v>125541636.205</v>
      </c>
      <c r="K370" s="43">
        <f t="shared" ref="K370" si="301">SUM(K371)</f>
        <v>0</v>
      </c>
      <c r="L370" s="43">
        <f t="shared" ref="L370" si="302">SUM(L371)</f>
        <v>0</v>
      </c>
      <c r="M370" s="43">
        <f>SUM(M371)</f>
        <v>125541636.205</v>
      </c>
      <c r="N370" s="43">
        <f t="shared" ref="N370" si="303">SUM(N371)</f>
        <v>0</v>
      </c>
      <c r="O370" s="43">
        <f t="shared" ref="O370" si="304">SUM(O371)</f>
        <v>0</v>
      </c>
      <c r="P370" s="44"/>
    </row>
    <row r="371" spans="1:16" s="10" customFormat="1" ht="9.75" customHeight="1" x14ac:dyDescent="0.15">
      <c r="A371" s="62"/>
      <c r="B371" s="26"/>
      <c r="C371" s="26"/>
      <c r="D371" s="28"/>
      <c r="E371" s="71" t="s">
        <v>160</v>
      </c>
      <c r="F371" s="35"/>
      <c r="G371" s="63"/>
      <c r="H371" s="70"/>
      <c r="I371" s="17">
        <f t="shared" ref="I371" si="305">+J371+O371</f>
        <v>125541636.205</v>
      </c>
      <c r="J371" s="20">
        <f t="shared" ref="J371" si="306">+K371+L371+M371+N371</f>
        <v>125541636.205</v>
      </c>
      <c r="K371" s="20"/>
      <c r="L371" s="20"/>
      <c r="M371" s="20">
        <v>125541636.205</v>
      </c>
      <c r="N371" s="20"/>
      <c r="O371" s="20"/>
      <c r="P371" s="44"/>
    </row>
    <row r="372" spans="1:16" s="44" customFormat="1" ht="9.75" customHeight="1" x14ac:dyDescent="0.15">
      <c r="A372" s="58"/>
      <c r="B372" s="59" t="s">
        <v>320</v>
      </c>
      <c r="C372" s="67"/>
      <c r="D372" s="67"/>
      <c r="E372" s="67"/>
      <c r="F372" s="46"/>
      <c r="G372" s="60"/>
      <c r="H372" s="68"/>
      <c r="I372" s="43">
        <f t="shared" ref="I372:M372" si="307">+I373+I374+I375+I376</f>
        <v>365308186.37400001</v>
      </c>
      <c r="J372" s="43">
        <f t="shared" si="307"/>
        <v>365308186.37400001</v>
      </c>
      <c r="K372" s="43">
        <f t="shared" si="307"/>
        <v>0</v>
      </c>
      <c r="L372" s="43">
        <f t="shared" si="307"/>
        <v>0</v>
      </c>
      <c r="M372" s="43">
        <f t="shared" si="307"/>
        <v>0</v>
      </c>
      <c r="N372" s="43">
        <f t="shared" ref="N372" si="308">+N373+N374+N375+N376</f>
        <v>365308186.37400001</v>
      </c>
      <c r="O372" s="43">
        <f t="shared" ref="O372" si="309">+O373+O374+O375+O376</f>
        <v>0</v>
      </c>
    </row>
    <row r="373" spans="1:16" s="10" customFormat="1" ht="9.75" customHeight="1" x14ac:dyDescent="0.15">
      <c r="A373" s="62"/>
      <c r="B373" s="26"/>
      <c r="C373" s="26"/>
      <c r="D373" s="26"/>
      <c r="E373" s="26"/>
      <c r="F373" s="33" t="s">
        <v>333</v>
      </c>
      <c r="G373" s="63" t="s">
        <v>202</v>
      </c>
      <c r="H373" s="64" t="s">
        <v>7</v>
      </c>
      <c r="I373" s="17">
        <f t="shared" si="242"/>
        <v>328571755.34899998</v>
      </c>
      <c r="J373" s="20">
        <f t="shared" si="243"/>
        <v>328571755.34899998</v>
      </c>
      <c r="K373" s="20"/>
      <c r="L373" s="20"/>
      <c r="M373" s="20"/>
      <c r="N373" s="20">
        <v>328571755.34899998</v>
      </c>
      <c r="O373" s="20"/>
      <c r="P373" s="44"/>
    </row>
    <row r="374" spans="1:16" s="10" customFormat="1" ht="9.75" customHeight="1" x14ac:dyDescent="0.15">
      <c r="A374" s="62"/>
      <c r="B374" s="26"/>
      <c r="C374" s="26"/>
      <c r="D374" s="26"/>
      <c r="E374" s="26"/>
      <c r="F374" s="33" t="s">
        <v>408</v>
      </c>
      <c r="G374" s="63" t="s">
        <v>202</v>
      </c>
      <c r="H374" s="64" t="s">
        <v>6</v>
      </c>
      <c r="I374" s="17">
        <f t="shared" si="242"/>
        <v>32452884.339000002</v>
      </c>
      <c r="J374" s="20">
        <f t="shared" si="243"/>
        <v>32452884.339000002</v>
      </c>
      <c r="K374" s="20"/>
      <c r="L374" s="20"/>
      <c r="M374" s="20"/>
      <c r="N374" s="20">
        <v>32452884.339000002</v>
      </c>
      <c r="O374" s="20"/>
    </row>
    <row r="375" spans="1:16" s="10" customFormat="1" ht="9.75" customHeight="1" x14ac:dyDescent="0.15">
      <c r="A375" s="62"/>
      <c r="B375" s="26"/>
      <c r="C375" s="26"/>
      <c r="D375" s="26"/>
      <c r="E375" s="26"/>
      <c r="F375" s="33" t="s">
        <v>334</v>
      </c>
      <c r="G375" s="63" t="s">
        <v>202</v>
      </c>
      <c r="H375" s="64" t="s">
        <v>5</v>
      </c>
      <c r="I375" s="17">
        <f t="shared" si="242"/>
        <v>3076869.6690000002</v>
      </c>
      <c r="J375" s="20">
        <f t="shared" si="243"/>
        <v>3076869.6690000002</v>
      </c>
      <c r="K375" s="20"/>
      <c r="L375" s="20"/>
      <c r="M375" s="20"/>
      <c r="N375" s="20">
        <v>3076869.6690000002</v>
      </c>
      <c r="O375" s="20"/>
    </row>
    <row r="376" spans="1:16" s="10" customFormat="1" ht="17.25" customHeight="1" x14ac:dyDescent="0.15">
      <c r="A376" s="62"/>
      <c r="B376" s="26"/>
      <c r="C376" s="26"/>
      <c r="D376" s="28"/>
      <c r="E376" s="28"/>
      <c r="F376" s="35" t="s">
        <v>2</v>
      </c>
      <c r="G376" s="63" t="s">
        <v>202</v>
      </c>
      <c r="H376" s="64" t="s">
        <v>1</v>
      </c>
      <c r="I376" s="17">
        <f t="shared" si="242"/>
        <v>1206677.017</v>
      </c>
      <c r="J376" s="20">
        <f t="shared" si="243"/>
        <v>1206677.017</v>
      </c>
      <c r="K376" s="20"/>
      <c r="L376" s="20"/>
      <c r="M376" s="20"/>
      <c r="N376" s="20">
        <v>1206677.017</v>
      </c>
      <c r="O376" s="20"/>
    </row>
    <row r="377" spans="1:16" s="10" customFormat="1" ht="3.75" customHeight="1" x14ac:dyDescent="0.25">
      <c r="A377" s="23"/>
      <c r="B377" s="24"/>
      <c r="C377" s="111"/>
      <c r="D377" s="112"/>
      <c r="E377" s="112"/>
      <c r="F377" s="112"/>
      <c r="G377" s="112"/>
      <c r="H377" s="113"/>
      <c r="I377" s="56"/>
      <c r="J377" s="22"/>
      <c r="K377" s="22"/>
      <c r="L377" s="22"/>
      <c r="M377" s="22"/>
      <c r="N377" s="22"/>
      <c r="O377" s="22"/>
    </row>
    <row r="378" spans="1:16" s="10" customFormat="1" ht="9" hidden="1" customHeight="1" x14ac:dyDescent="0.25">
      <c r="A378" s="8"/>
      <c r="B378" s="9"/>
      <c r="C378" s="9"/>
      <c r="D378" s="9" t="s">
        <v>4</v>
      </c>
      <c r="E378" s="9"/>
      <c r="F378" s="29"/>
      <c r="G378" s="9"/>
      <c r="H378" s="38"/>
      <c r="I378" s="9">
        <v>1628988080</v>
      </c>
      <c r="J378" s="9"/>
      <c r="K378" s="9"/>
      <c r="L378" s="9">
        <v>1628988080</v>
      </c>
      <c r="M378" s="9"/>
      <c r="N378" s="9"/>
      <c r="O378" s="9"/>
    </row>
    <row r="379" spans="1:16" s="10" customFormat="1" ht="9" hidden="1" customHeight="1" x14ac:dyDescent="0.25">
      <c r="A379" s="8"/>
      <c r="B379" s="9"/>
      <c r="C379" s="9"/>
      <c r="D379" s="9"/>
      <c r="E379" s="9" t="s">
        <v>3</v>
      </c>
      <c r="F379" s="29"/>
      <c r="G379" s="9"/>
      <c r="H379" s="38"/>
      <c r="I379" s="9">
        <v>1628988080</v>
      </c>
      <c r="J379" s="9"/>
      <c r="K379" s="9"/>
      <c r="L379" s="9">
        <v>1628988080</v>
      </c>
      <c r="M379" s="9"/>
      <c r="N379" s="9"/>
      <c r="O379" s="9"/>
    </row>
    <row r="380" spans="1:16" s="10" customFormat="1" ht="9" hidden="1" customHeight="1" x14ac:dyDescent="0.25">
      <c r="A380" s="12"/>
      <c r="B380" s="13"/>
      <c r="C380" s="13"/>
      <c r="D380" s="13"/>
      <c r="E380" s="13"/>
      <c r="F380" s="30" t="s">
        <v>2</v>
      </c>
      <c r="G380" s="13"/>
      <c r="H380" s="39" t="s">
        <v>1</v>
      </c>
      <c r="I380" s="13">
        <v>1628988080</v>
      </c>
      <c r="J380" s="13"/>
      <c r="K380" s="13"/>
      <c r="L380" s="13">
        <v>1628988080</v>
      </c>
      <c r="M380" s="13"/>
      <c r="N380" s="13"/>
      <c r="O380" s="13"/>
    </row>
    <row r="381" spans="1:16" s="10" customFormat="1" ht="9" hidden="1" customHeight="1" x14ac:dyDescent="0.25">
      <c r="A381" s="10" t="s">
        <v>0</v>
      </c>
      <c r="B381" s="9"/>
      <c r="F381" s="31"/>
      <c r="H381" s="37"/>
      <c r="I381" s="10">
        <v>586514559887</v>
      </c>
      <c r="K381" s="10">
        <v>134135999794</v>
      </c>
      <c r="L381" s="10">
        <v>298468896334</v>
      </c>
      <c r="N381" s="10">
        <v>14585395899</v>
      </c>
      <c r="O381" s="10">
        <v>11324494808</v>
      </c>
    </row>
    <row r="382" spans="1:16" hidden="1" x14ac:dyDescent="0.15">
      <c r="I382" s="4">
        <v>663619.56216300011</v>
      </c>
      <c r="K382" s="4">
        <v>141638.172758</v>
      </c>
      <c r="L382" s="4">
        <v>334837.05548500002</v>
      </c>
      <c r="N382" s="4">
        <v>20255.797567000001</v>
      </c>
      <c r="O382" s="4">
        <v>9768.2228730000006</v>
      </c>
    </row>
    <row r="383" spans="1:16" ht="2.25" customHeight="1" x14ac:dyDescent="0.15"/>
    <row r="384" spans="1:16" ht="8.25" customHeight="1" x14ac:dyDescent="0.15">
      <c r="A384" s="19" t="s">
        <v>139</v>
      </c>
    </row>
    <row r="385" spans="1:15" ht="8.25" customHeight="1" x14ac:dyDescent="0.15">
      <c r="A385" s="19" t="s">
        <v>321</v>
      </c>
    </row>
    <row r="386" spans="1:15" ht="8.25" customHeight="1" x14ac:dyDescent="0.15">
      <c r="A386" s="19" t="s">
        <v>418</v>
      </c>
    </row>
    <row r="387" spans="1:15" ht="10.5" customHeight="1" x14ac:dyDescent="0.25">
      <c r="A387" s="84" t="s">
        <v>429</v>
      </c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</row>
    <row r="388" spans="1:15" ht="10.5" customHeight="1" x14ac:dyDescent="0.25">
      <c r="A388" s="84" t="s">
        <v>430</v>
      </c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</row>
    <row r="389" spans="1:15" ht="10.5" customHeight="1" x14ac:dyDescent="0.25">
      <c r="A389" s="84" t="s">
        <v>420</v>
      </c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</row>
    <row r="390" spans="1:15" ht="10.5" customHeight="1" x14ac:dyDescent="0.25">
      <c r="A390" s="84" t="s">
        <v>421</v>
      </c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</row>
    <row r="391" spans="1:15" ht="10.5" customHeight="1" x14ac:dyDescent="0.25">
      <c r="A391" s="84" t="s">
        <v>431</v>
      </c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</row>
    <row r="392" spans="1:15" ht="10.5" customHeight="1" x14ac:dyDescent="0.25">
      <c r="A392" s="84" t="s">
        <v>432</v>
      </c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</row>
    <row r="393" spans="1:15" ht="8.25" customHeight="1" x14ac:dyDescent="0.15">
      <c r="A393" s="19" t="s">
        <v>419</v>
      </c>
    </row>
    <row r="394" spans="1:15" ht="13.5" customHeight="1" x14ac:dyDescent="0.15">
      <c r="H394" s="40"/>
    </row>
  </sheetData>
  <mergeCells count="8">
    <mergeCell ref="C377:H377"/>
    <mergeCell ref="A5:H6"/>
    <mergeCell ref="I5:I6"/>
    <mergeCell ref="J5:N5"/>
    <mergeCell ref="B24:H24"/>
    <mergeCell ref="B18:H18"/>
    <mergeCell ref="C86:H86"/>
    <mergeCell ref="C370:H370"/>
  </mergeCells>
  <pageMargins left="0.98425196850393704" right="0.98425196850393704" top="1.5748031496062993" bottom="0.78740157480314965" header="0.31496062992125984" footer="0.78740157480314965"/>
  <pageSetup fitToHeight="7" orientation="portrait" horizontalDpi="300" verticalDpi="3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P407_414</vt:lpstr>
      <vt:lpstr>P407_414!Área_de_impresión</vt:lpstr>
      <vt:lpstr>P407_414!Títulos_a_imprimir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miguel_fernandez</dc:creator>
  <cp:lastModifiedBy>maria_guerrero</cp:lastModifiedBy>
  <cp:lastPrinted>2014-08-19T00:34:12Z</cp:lastPrinted>
  <dcterms:created xsi:type="dcterms:W3CDTF">2010-06-16T17:58:03Z</dcterms:created>
  <dcterms:modified xsi:type="dcterms:W3CDTF">2014-08-20T16:31:33Z</dcterms:modified>
</cp:coreProperties>
</file>