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P424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'P424'!$A$1:$L$71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J7" i="1" l="1"/>
  <c r="L34" i="1" l="1"/>
  <c r="L33" i="1" s="1"/>
  <c r="L13" i="1"/>
  <c r="L18" i="1"/>
  <c r="K10" i="1" l="1"/>
  <c r="K7" i="1" l="1"/>
  <c r="K51" i="1" l="1"/>
  <c r="K34" i="1"/>
  <c r="K22" i="1"/>
  <c r="K18" i="1"/>
  <c r="K13" i="1"/>
  <c r="L51" i="1" l="1"/>
  <c r="J51" i="1"/>
  <c r="I51" i="1"/>
  <c r="H51" i="1"/>
  <c r="G51" i="1"/>
  <c r="F51" i="1"/>
  <c r="E51" i="1"/>
  <c r="J47" i="1"/>
  <c r="I47" i="1"/>
  <c r="H47" i="1"/>
  <c r="G47" i="1"/>
  <c r="F47" i="1"/>
  <c r="E47" i="1"/>
  <c r="D47" i="1"/>
  <c r="C47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L22" i="1"/>
  <c r="J22" i="1"/>
  <c r="I22" i="1"/>
  <c r="H22" i="1"/>
  <c r="G22" i="1"/>
  <c r="F22" i="1"/>
  <c r="E22" i="1"/>
  <c r="D22" i="1"/>
  <c r="C22" i="1"/>
  <c r="B22" i="1"/>
  <c r="I18" i="1"/>
  <c r="H18" i="1"/>
  <c r="G18" i="1"/>
  <c r="F18" i="1"/>
  <c r="E18" i="1"/>
  <c r="D18" i="1"/>
  <c r="C18" i="1"/>
  <c r="B18" i="1"/>
  <c r="J13" i="1"/>
  <c r="I13" i="1"/>
  <c r="H13" i="1"/>
  <c r="G13" i="1"/>
  <c r="F13" i="1"/>
  <c r="E13" i="1"/>
  <c r="D13" i="1"/>
  <c r="C13" i="1"/>
  <c r="B13" i="1"/>
  <c r="I10" i="1"/>
  <c r="I7" i="1" s="1"/>
  <c r="H10" i="1"/>
  <c r="G10" i="1"/>
  <c r="F10" i="1"/>
  <c r="E10" i="1"/>
  <c r="D10" i="1"/>
  <c r="C10" i="1"/>
  <c r="B10" i="1"/>
  <c r="H7" i="1"/>
  <c r="G7" i="1"/>
  <c r="F7" i="1"/>
  <c r="E7" i="1"/>
  <c r="D7" i="1"/>
  <c r="C7" i="1"/>
  <c r="B7" i="1"/>
  <c r="L10" i="1" l="1"/>
  <c r="L7" i="1" s="1"/>
</calcChain>
</file>

<file path=xl/sharedStrings.xml><?xml version="1.0" encoding="utf-8"?>
<sst xmlns="http://schemas.openxmlformats.org/spreadsheetml/2006/main" count="70" uniqueCount="70">
  <si>
    <t>(Millones de pesos)</t>
  </si>
  <si>
    <t>(Concluye)</t>
  </si>
  <si>
    <t>Concepto</t>
  </si>
  <si>
    <t xml:space="preserve"> Total</t>
  </si>
  <si>
    <t xml:space="preserve">   Participaciones Federales</t>
  </si>
  <si>
    <t xml:space="preserve">   Aportaciones Federales para Entidades </t>
  </si>
  <si>
    <t xml:space="preserve">   Federativas y Municipios</t>
  </si>
  <si>
    <t xml:space="preserve">    FAEB</t>
  </si>
  <si>
    <t xml:space="preserve">    FASSA</t>
  </si>
  <si>
    <t xml:space="preserve">    FAIS</t>
  </si>
  <si>
    <t xml:space="preserve">      FAIS/FISE</t>
  </si>
  <si>
    <t xml:space="preserve">      FAIS/FISM</t>
  </si>
  <si>
    <t xml:space="preserve">    FORTAMUN-DF</t>
  </si>
  <si>
    <t xml:space="preserve">    FASP</t>
  </si>
  <si>
    <t xml:space="preserve">    FAM</t>
  </si>
  <si>
    <t xml:space="preserve">       Infraestructura en Educación Básica</t>
  </si>
  <si>
    <t xml:space="preserve">       Infraestructura en Educación Superior</t>
  </si>
  <si>
    <t xml:space="preserve">    FAETA</t>
  </si>
  <si>
    <t xml:space="preserve">       Educación Tecnológica</t>
  </si>
  <si>
    <t xml:space="preserve">       Educación de Adultos</t>
  </si>
  <si>
    <t xml:space="preserve">    FAFEF</t>
  </si>
  <si>
    <t xml:space="preserve">  Protección Social en Salud </t>
  </si>
  <si>
    <t xml:space="preserve">    (Seguro Popular)</t>
  </si>
  <si>
    <t xml:space="preserve">  Convenios</t>
  </si>
  <si>
    <t xml:space="preserve">    De Descentralización</t>
  </si>
  <si>
    <t xml:space="preserve">     - SEP</t>
  </si>
  <si>
    <t xml:space="preserve">     - SEMARNAT (CONAGUA)</t>
  </si>
  <si>
    <t xml:space="preserve">     - SAGARPA (Alianza para el Campo)</t>
  </si>
  <si>
    <t xml:space="preserve">     - SCT</t>
  </si>
  <si>
    <t xml:space="preserve">     - SEGOB</t>
  </si>
  <si>
    <t xml:space="preserve">     - SHCP</t>
  </si>
  <si>
    <t xml:space="preserve">     - SSA</t>
  </si>
  <si>
    <t xml:space="preserve">     - SEDESOL</t>
  </si>
  <si>
    <t xml:space="preserve">     - SSP</t>
  </si>
  <si>
    <t xml:space="preserve">    De Reasignación</t>
  </si>
  <si>
    <t xml:space="preserve">     - SECTUR</t>
  </si>
  <si>
    <t xml:space="preserve">     - SFP</t>
  </si>
  <si>
    <t xml:space="preserve">   Subsidios</t>
  </si>
  <si>
    <t xml:space="preserve">     - FIES </t>
  </si>
  <si>
    <t xml:space="preserve">     - FEIEF </t>
  </si>
  <si>
    <t xml:space="preserve">     - PROFIS </t>
  </si>
  <si>
    <t xml:space="preserve">     - Fondos Metropolitanos</t>
  </si>
  <si>
    <t xml:space="preserve">     - Fondo Regional</t>
  </si>
  <si>
    <t xml:space="preserve">     - Otros conceptos</t>
  </si>
  <si>
    <t>1/ Presupuesto aprobado.</t>
  </si>
  <si>
    <t>2/ La suma de los parciales puede no coincidir con los totales debido al redondeo de las cifras.</t>
  </si>
  <si>
    <t xml:space="preserve">3/ Incluye aportaciones ISSSTE/FOVISSSTE. </t>
  </si>
  <si>
    <t>6/ A partir de 2011, incluye los recursos correspondientes al Seguro Popular y los destinados a Infraestructura y Equipamiento en Salud.</t>
  </si>
  <si>
    <t>7/ Corresponde a los recursos transferidos a través del Ramo 23 Provisiones Salariales y Económicas.</t>
  </si>
  <si>
    <t xml:space="preserve">     - TURISMO</t>
  </si>
  <si>
    <t xml:space="preserve">       Asistencia Social</t>
  </si>
  <si>
    <t>Fuente:  De 2004 a 2013, Cuenta de la Hacienda Pública Federal. Para 2014, Presupuesto de Egresos de la Federación.</t>
  </si>
  <si>
    <t xml:space="preserve"> </t>
  </si>
  <si>
    <t>Gasto federal transferido a los gobiernos locales por fuente de origen</t>
  </si>
  <si>
    <t xml:space="preserve">5/ A partir de 2007, el Ramo 39 Aportaciones Federales para Entidades Federativas y Municipios, se incorpora al Ramo 33 Aportaciones Federales para Entidades Federativas y Municipios </t>
  </si>
  <si>
    <t xml:space="preserve">      como Fondo de Aportaciones para el Fortalecimiento de las Entidades Federativas (FAFEF).</t>
  </si>
  <si>
    <t xml:space="preserve">     se incorpora el Fondo de Inversión para Entidades Federativas y el  Fondo de Pavimentación a Municipios.</t>
  </si>
  <si>
    <t xml:space="preserve">  Programa de Apoyos para el Fortaleci- </t>
  </si>
  <si>
    <t xml:space="preserve">  Previsiones y Aportaciones para los Sis- </t>
  </si>
  <si>
    <t xml:space="preserve">   temas de Educación Básica, Normal, </t>
  </si>
  <si>
    <t xml:space="preserve">   Tecnológica y de Adultos</t>
  </si>
  <si>
    <t xml:space="preserve">     - Apoyos Financieros a Estados y Muni-</t>
  </si>
  <si>
    <t xml:space="preserve">        cipios   </t>
  </si>
  <si>
    <t xml:space="preserve">     - SEDATU</t>
  </si>
  <si>
    <t xml:space="preserve">   miento de las Entidades Federativas</t>
  </si>
  <si>
    <t xml:space="preserve">8/ Las cifras corresponden a los recursos entregados a las entidades federativas por concepto de Programas Regionales, Fondo para la Modernización de los Municipios, y otros programas   </t>
  </si>
  <si>
    <t xml:space="preserve">      orientados al desarrollo regional. En 2008, además se incluyen los recursos por concepto de Seguridad Pública y Protección Civil en el Distrito Federal, Infraestructura en la Demarcación   </t>
  </si>
  <si>
    <t xml:space="preserve">     Territorial donde se asientan los poderes Legislativo y Judicial, y Poder Judicial Estatal. Para 2009, también incluye el Fondo de Apoyo a Migrantes y Zonas de la Frontera Norte. En 2010    </t>
  </si>
  <si>
    <t>4/ A partir de 2010, se incluye la totalidad de los recursos que se transfieren a los gobiernos locales, de conformidad con lo establecido en la Ley de Coordinación Fiscal y el Título Segúndo</t>
  </si>
  <si>
    <t xml:space="preserve">     del Decreto de Presupuesto de Egresos de la Federación aprobado por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</si>
</sst>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 #\ ##0.0;"/>
    <numFmt numFmtId="165" formatCode="#,##0.0"/>
    <numFmt numFmtId="166" formatCode="_-* #,##0.0_-;\-* #,##0.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10"/>
      <name val="Soberana Sans Light"/>
      <family val="3"/>
    </font>
    <font>
      <i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7" fillId="2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64" fontId="9" fillId="0" borderId="3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/>
    <xf numFmtId="166" fontId="6" fillId="2" borderId="3" xfId="1" applyNumberFormat="1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right" vertical="center"/>
    </xf>
    <xf numFmtId="166" fontId="6" fillId="3" borderId="3" xfId="1" applyNumberFormat="1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6" fontId="6" fillId="0" borderId="0" xfId="1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5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vertical="center"/>
    </xf>
    <xf numFmtId="165" fontId="6" fillId="0" borderId="0" xfId="0" applyNumberFormat="1" applyFont="1"/>
    <xf numFmtId="0" fontId="4" fillId="0" borderId="0" xfId="0" applyFont="1" applyAlignment="1">
      <alignment horizontal="center"/>
    </xf>
    <xf numFmtId="164" fontId="8" fillId="0" borderId="3" xfId="1" applyNumberFormat="1" applyFont="1" applyFill="1" applyBorder="1" applyAlignment="1">
      <alignment horizontal="right" vertical="center"/>
    </xf>
    <xf numFmtId="165" fontId="8" fillId="0" borderId="3" xfId="1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 applyProtection="1"/>
    <xf numFmtId="0" fontId="3" fillId="0" borderId="0" xfId="0" applyFont="1" applyFill="1" applyAlignment="1">
      <alignment horizontal="left"/>
    </xf>
    <xf numFmtId="0" fontId="5" fillId="0" borderId="0" xfId="0" quotePrefix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66675</xdr:rowOff>
    </xdr:from>
    <xdr:to>
      <xdr:col>12</xdr:col>
      <xdr:colOff>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57850" y="666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11</xdr:col>
      <xdr:colOff>295275</xdr:colOff>
      <xdr:row>2</xdr:row>
      <xdr:rowOff>19050</xdr:rowOff>
    </xdr:from>
    <xdr:to>
      <xdr:col>12</xdr:col>
      <xdr:colOff>0</xdr:colOff>
      <xdr:row>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34025" y="3333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206618</xdr:colOff>
      <xdr:row>5</xdr:row>
      <xdr:rowOff>2687</xdr:rowOff>
    </xdr:from>
    <xdr:to>
      <xdr:col>0</xdr:col>
      <xdr:colOff>320918</xdr:colOff>
      <xdr:row>6</xdr:row>
      <xdr:rowOff>114056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06618" y="555137"/>
          <a:ext cx="114300" cy="120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866804</xdr:colOff>
      <xdr:row>28</xdr:row>
      <xdr:rowOff>63866</xdr:rowOff>
    </xdr:from>
    <xdr:to>
      <xdr:col>0</xdr:col>
      <xdr:colOff>1000154</xdr:colOff>
      <xdr:row>29</xdr:row>
      <xdr:rowOff>92441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866804" y="2797541"/>
          <a:ext cx="133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853711</xdr:colOff>
      <xdr:row>8</xdr:row>
      <xdr:rowOff>58127</xdr:rowOff>
    </xdr:from>
    <xdr:to>
      <xdr:col>0</xdr:col>
      <xdr:colOff>977536</xdr:colOff>
      <xdr:row>9</xdr:row>
      <xdr:rowOff>86702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853711" y="867752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280621</xdr:colOff>
      <xdr:row>23</xdr:row>
      <xdr:rowOff>59348</xdr:rowOff>
    </xdr:from>
    <xdr:to>
      <xdr:col>0</xdr:col>
      <xdr:colOff>385396</xdr:colOff>
      <xdr:row>24</xdr:row>
      <xdr:rowOff>87923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80621" y="2338998"/>
          <a:ext cx="1047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635137</xdr:colOff>
      <xdr:row>55</xdr:row>
      <xdr:rowOff>39321</xdr:rowOff>
    </xdr:from>
    <xdr:to>
      <xdr:col>0</xdr:col>
      <xdr:colOff>749437</xdr:colOff>
      <xdr:row>57</xdr:row>
      <xdr:rowOff>10746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635137" y="5189171"/>
          <a:ext cx="114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</xdr:txBody>
    </xdr:sp>
    <xdr:clientData/>
  </xdr:twoCellAnchor>
  <xdr:twoCellAnchor>
    <xdr:from>
      <xdr:col>0</xdr:col>
      <xdr:colOff>364149</xdr:colOff>
      <xdr:row>49</xdr:row>
      <xdr:rowOff>37123</xdr:rowOff>
    </xdr:from>
    <xdr:to>
      <xdr:col>0</xdr:col>
      <xdr:colOff>478449</xdr:colOff>
      <xdr:row>51</xdr:row>
      <xdr:rowOff>8547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364149" y="4602773"/>
          <a:ext cx="114300" cy="17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0</xdr:col>
      <xdr:colOff>924781</xdr:colOff>
      <xdr:row>8</xdr:row>
      <xdr:rowOff>58127</xdr:rowOff>
    </xdr:from>
    <xdr:to>
      <xdr:col>0</xdr:col>
      <xdr:colOff>1048606</xdr:colOff>
      <xdr:row>9</xdr:row>
      <xdr:rowOff>86702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24781" y="867752"/>
          <a:ext cx="123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0</xdr:col>
      <xdr:colOff>757260</xdr:colOff>
      <xdr:row>32</xdr:row>
      <xdr:rowOff>63199</xdr:rowOff>
    </xdr:from>
    <xdr:to>
      <xdr:col>0</xdr:col>
      <xdr:colOff>890610</xdr:colOff>
      <xdr:row>33</xdr:row>
      <xdr:rowOff>78167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757260" y="3177874"/>
          <a:ext cx="133350" cy="110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11</xdr:col>
      <xdr:colOff>298676</xdr:colOff>
      <xdr:row>2</xdr:row>
      <xdr:rowOff>5443</xdr:rowOff>
    </xdr:from>
    <xdr:to>
      <xdr:col>12</xdr:col>
      <xdr:colOff>3402</xdr:colOff>
      <xdr:row>3</xdr:row>
      <xdr:rowOff>18143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537426" y="319768"/>
          <a:ext cx="123826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0</xdr:col>
      <xdr:colOff>642140</xdr:colOff>
      <xdr:row>30</xdr:row>
      <xdr:rowOff>58792</xdr:rowOff>
    </xdr:from>
    <xdr:to>
      <xdr:col>0</xdr:col>
      <xdr:colOff>745555</xdr:colOff>
      <xdr:row>31</xdr:row>
      <xdr:rowOff>73761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642140" y="2982967"/>
          <a:ext cx="103415" cy="11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10</xdr:col>
      <xdr:colOff>295275</xdr:colOff>
      <xdr:row>2</xdr:row>
      <xdr:rowOff>19050</xdr:rowOff>
    </xdr:from>
    <xdr:to>
      <xdr:col>11</xdr:col>
      <xdr:colOff>0</xdr:colOff>
      <xdr:row>3</xdr:row>
      <xdr:rowOff>28575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959475" y="33655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zoomScale="190" zoomScaleNormal="190" workbookViewId="0"/>
  </sheetViews>
  <sheetFormatPr baseColWidth="10" defaultColWidth="4.5703125" defaultRowHeight="12.75" x14ac:dyDescent="0.2"/>
  <cols>
    <col min="1" max="1" width="20.85546875" style="35" customWidth="1"/>
    <col min="2" max="2" width="5.42578125" style="2" customWidth="1"/>
    <col min="3" max="3" width="5.5703125" style="2" customWidth="1"/>
    <col min="4" max="5" width="5.42578125" style="2" customWidth="1"/>
    <col min="6" max="7" width="5.5703125" style="2" customWidth="1"/>
    <col min="8" max="12" width="6.140625" style="2" customWidth="1"/>
    <col min="13" max="16384" width="4.5703125" style="2"/>
  </cols>
  <sheetData>
    <row r="1" spans="1:13" ht="15" customHeight="1" x14ac:dyDescent="0.25">
      <c r="A1" s="45" t="s">
        <v>53</v>
      </c>
      <c r="B1" s="46"/>
      <c r="C1" s="46"/>
      <c r="D1" s="46"/>
      <c r="E1" s="46"/>
      <c r="F1" s="46"/>
      <c r="G1" s="46"/>
      <c r="H1" s="46"/>
      <c r="I1" s="1"/>
      <c r="J1" s="1"/>
      <c r="K1" s="1"/>
      <c r="L1" s="1"/>
    </row>
    <row r="2" spans="1:13" ht="9.75" customHeight="1" x14ac:dyDescent="0.2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7" t="s">
        <v>1</v>
      </c>
    </row>
    <row r="3" spans="1:13" s="3" customFormat="1" ht="9" customHeight="1" x14ac:dyDescent="0.2">
      <c r="A3" s="48" t="s">
        <v>2</v>
      </c>
      <c r="B3" s="48">
        <v>2004</v>
      </c>
      <c r="C3" s="48">
        <v>2005</v>
      </c>
      <c r="D3" s="48">
        <v>2006</v>
      </c>
      <c r="E3" s="48">
        <v>2007</v>
      </c>
      <c r="F3" s="48">
        <v>2008</v>
      </c>
      <c r="G3" s="48">
        <v>2009</v>
      </c>
      <c r="H3" s="48">
        <v>2010</v>
      </c>
      <c r="I3" s="48">
        <v>2011</v>
      </c>
      <c r="J3" s="48">
        <v>2012</v>
      </c>
      <c r="K3" s="48">
        <v>2013</v>
      </c>
      <c r="L3" s="48">
        <v>2014</v>
      </c>
    </row>
    <row r="4" spans="1:13" s="3" customFormat="1" ht="9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s="3" customFormat="1" ht="0.9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" customFormat="1" ht="0.9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s="3" customFormat="1" ht="11.25" customHeight="1" x14ac:dyDescent="0.2">
      <c r="A7" s="9" t="s">
        <v>3</v>
      </c>
      <c r="B7" s="10">
        <f t="shared" ref="B7:H7" si="0">SUM(B8,B10,B27,B30,B34,B47,B51)</f>
        <v>605334.20000000019</v>
      </c>
      <c r="C7" s="10">
        <f t="shared" si="0"/>
        <v>682021.10000000009</v>
      </c>
      <c r="D7" s="10">
        <f t="shared" si="0"/>
        <v>761089.00000000012</v>
      </c>
      <c r="E7" s="10">
        <f t="shared" si="0"/>
        <v>824642.49999999988</v>
      </c>
      <c r="F7" s="10">
        <f t="shared" si="0"/>
        <v>984059.8</v>
      </c>
      <c r="G7" s="10">
        <f t="shared" si="0"/>
        <v>929167.8</v>
      </c>
      <c r="H7" s="11">
        <f t="shared" si="0"/>
        <v>1083859.9000000001</v>
      </c>
      <c r="I7" s="11">
        <f>SUM(I8,I10,I32,I27,I30,I34,I47,I51)</f>
        <v>1241817.5</v>
      </c>
      <c r="J7" s="11">
        <f>+J8+J10+J30+J32+J34+J51+J47</f>
        <v>1344486.5999999999</v>
      </c>
      <c r="K7" s="11">
        <f>+K8+K10+K30+K32+K34+K51+K47</f>
        <v>1474137.4</v>
      </c>
      <c r="L7" s="11">
        <f>+L8+L10+L30+L32+L34+L51</f>
        <v>1471443.4019049995</v>
      </c>
      <c r="M7" s="8"/>
    </row>
    <row r="8" spans="1:13" s="18" customFormat="1" ht="8.25" customHeight="1" x14ac:dyDescent="0.25">
      <c r="A8" s="9" t="s">
        <v>4</v>
      </c>
      <c r="B8" s="36">
        <v>239890.2</v>
      </c>
      <c r="C8" s="36">
        <v>278892.40000000002</v>
      </c>
      <c r="D8" s="36">
        <v>329337.3</v>
      </c>
      <c r="E8" s="36">
        <v>332757.7</v>
      </c>
      <c r="F8" s="36">
        <v>423454.9</v>
      </c>
      <c r="G8" s="36">
        <v>375717.3</v>
      </c>
      <c r="H8" s="37">
        <v>437327.6</v>
      </c>
      <c r="I8" s="37">
        <v>477256.2</v>
      </c>
      <c r="J8" s="37">
        <v>494264.5</v>
      </c>
      <c r="K8" s="37">
        <v>532455.5</v>
      </c>
      <c r="L8" s="37">
        <v>577638.64878999942</v>
      </c>
      <c r="M8" s="17"/>
    </row>
    <row r="9" spans="1:13" s="18" customFormat="1" ht="8.25" customHeight="1" x14ac:dyDescent="0.25">
      <c r="A9" s="9" t="s">
        <v>5</v>
      </c>
      <c r="B9" s="38"/>
      <c r="C9" s="38"/>
      <c r="D9" s="38"/>
      <c r="E9" s="38"/>
      <c r="F9" s="38"/>
      <c r="G9" s="38"/>
      <c r="H9" s="39"/>
      <c r="I9" s="39"/>
      <c r="J9" s="39"/>
      <c r="K9" s="39"/>
      <c r="L9" s="39"/>
      <c r="M9" s="17"/>
    </row>
    <row r="10" spans="1:13" s="18" customFormat="1" ht="8.25" customHeight="1" x14ac:dyDescent="0.25">
      <c r="A10" s="9" t="s">
        <v>6</v>
      </c>
      <c r="B10" s="36">
        <f t="shared" ref="B10:I10" si="1">SUM(B11,B12,B14,B15,B16,B17,B18,B22,B25)</f>
        <v>258830.90000000002</v>
      </c>
      <c r="C10" s="36">
        <f t="shared" si="1"/>
        <v>289756.90000000008</v>
      </c>
      <c r="D10" s="36">
        <f t="shared" si="1"/>
        <v>311941.30000000005</v>
      </c>
      <c r="E10" s="36">
        <f t="shared" si="1"/>
        <v>356761.29999999993</v>
      </c>
      <c r="F10" s="36">
        <f t="shared" si="1"/>
        <v>396679.30000000005</v>
      </c>
      <c r="G10" s="36">
        <f t="shared" si="1"/>
        <v>412466.6</v>
      </c>
      <c r="H10" s="37">
        <f t="shared" si="1"/>
        <v>434261.30000000005</v>
      </c>
      <c r="I10" s="37">
        <f t="shared" si="1"/>
        <v>469723.39999999997</v>
      </c>
      <c r="J10" s="37">
        <v>500516.1</v>
      </c>
      <c r="K10" s="37">
        <f>+K11+K12+K13+K16+K17+K18+K22+K25+0.1</f>
        <v>527157.89999999991</v>
      </c>
      <c r="L10" s="37">
        <f>+L11+L12+L13+L16+L17+L18+L22+L25</f>
        <v>545578.4523870002</v>
      </c>
      <c r="M10" s="17"/>
    </row>
    <row r="11" spans="1:13" s="3" customFormat="1" ht="7.5" customHeight="1" x14ac:dyDescent="0.2">
      <c r="A11" s="19" t="s">
        <v>7</v>
      </c>
      <c r="B11" s="13">
        <v>162265.20000000001</v>
      </c>
      <c r="C11" s="13">
        <v>180571.1</v>
      </c>
      <c r="D11" s="13">
        <v>195520.4</v>
      </c>
      <c r="E11" s="13">
        <v>210531.3</v>
      </c>
      <c r="F11" s="13">
        <v>227255.7</v>
      </c>
      <c r="G11" s="13">
        <v>235261.5</v>
      </c>
      <c r="H11" s="14">
        <v>249085</v>
      </c>
      <c r="I11" s="14">
        <v>262719.2</v>
      </c>
      <c r="J11" s="14">
        <v>277270.40000000002</v>
      </c>
      <c r="K11" s="20">
        <v>290857.3</v>
      </c>
      <c r="L11" s="20">
        <v>292583.47282400029</v>
      </c>
      <c r="M11" s="8"/>
    </row>
    <row r="12" spans="1:13" s="3" customFormat="1" ht="7.5" customHeight="1" x14ac:dyDescent="0.2">
      <c r="A12" s="19" t="s">
        <v>8</v>
      </c>
      <c r="B12" s="13">
        <v>34532.1</v>
      </c>
      <c r="C12" s="13">
        <v>38042.6</v>
      </c>
      <c r="D12" s="13">
        <v>40674.300000000003</v>
      </c>
      <c r="E12" s="13">
        <v>44463.5</v>
      </c>
      <c r="F12" s="13">
        <v>47689.9</v>
      </c>
      <c r="G12" s="13">
        <v>49741.8</v>
      </c>
      <c r="H12" s="14">
        <v>53096.800000000003</v>
      </c>
      <c r="I12" s="14">
        <v>59627.8</v>
      </c>
      <c r="J12" s="14">
        <v>66292.5</v>
      </c>
      <c r="K12" s="14">
        <v>68604.800000000003</v>
      </c>
      <c r="L12" s="14">
        <v>72045.188146999964</v>
      </c>
      <c r="M12" s="8"/>
    </row>
    <row r="13" spans="1:13" s="3" customFormat="1" ht="7.5" customHeight="1" x14ac:dyDescent="0.2">
      <c r="A13" s="21" t="s">
        <v>9</v>
      </c>
      <c r="B13" s="14">
        <f t="shared" ref="B13:J13" si="2">SUM(B14,B15)</f>
        <v>23511.599999999999</v>
      </c>
      <c r="C13" s="14">
        <f t="shared" si="2"/>
        <v>26639.100000000002</v>
      </c>
      <c r="D13" s="14">
        <f t="shared" si="2"/>
        <v>28485</v>
      </c>
      <c r="E13" s="14">
        <f t="shared" si="2"/>
        <v>31887.599999999999</v>
      </c>
      <c r="F13" s="14">
        <f t="shared" si="2"/>
        <v>38297.1</v>
      </c>
      <c r="G13" s="14">
        <f t="shared" si="2"/>
        <v>39880.699999999997</v>
      </c>
      <c r="H13" s="14">
        <f t="shared" si="2"/>
        <v>41386.5</v>
      </c>
      <c r="I13" s="14">
        <f t="shared" si="2"/>
        <v>46460.3</v>
      </c>
      <c r="J13" s="14">
        <f t="shared" si="2"/>
        <v>49499.200000000004</v>
      </c>
      <c r="K13" s="14">
        <f>+K14+K15</f>
        <v>53090.799999999996</v>
      </c>
      <c r="L13" s="14">
        <f>+L14+L15</f>
        <v>57912.91475399999</v>
      </c>
      <c r="M13" s="8"/>
    </row>
    <row r="14" spans="1:13" s="3" customFormat="1" ht="7.5" customHeight="1" x14ac:dyDescent="0.2">
      <c r="A14" s="19" t="s">
        <v>10</v>
      </c>
      <c r="B14" s="22">
        <v>2849.6</v>
      </c>
      <c r="C14" s="22">
        <v>3228.7</v>
      </c>
      <c r="D14" s="22">
        <v>3452.4</v>
      </c>
      <c r="E14" s="22">
        <v>3864.8</v>
      </c>
      <c r="F14" s="22">
        <v>4641.6000000000004</v>
      </c>
      <c r="G14" s="22">
        <v>4833.5</v>
      </c>
      <c r="H14" s="20">
        <v>5016</v>
      </c>
      <c r="I14" s="20">
        <v>5631</v>
      </c>
      <c r="J14" s="20">
        <v>5999.3</v>
      </c>
      <c r="K14" s="20">
        <v>6434.6</v>
      </c>
      <c r="L14" s="20">
        <v>7019.8860059999988</v>
      </c>
      <c r="M14" s="8"/>
    </row>
    <row r="15" spans="1:13" s="3" customFormat="1" ht="7.5" customHeight="1" x14ac:dyDescent="0.2">
      <c r="A15" s="19" t="s">
        <v>11</v>
      </c>
      <c r="B15" s="22">
        <v>20662</v>
      </c>
      <c r="C15" s="22">
        <v>23410.400000000001</v>
      </c>
      <c r="D15" s="22">
        <v>25032.6</v>
      </c>
      <c r="E15" s="22">
        <v>28022.799999999999</v>
      </c>
      <c r="F15" s="22">
        <v>33655.5</v>
      </c>
      <c r="G15" s="22">
        <v>35047.199999999997</v>
      </c>
      <c r="H15" s="20">
        <v>36370.5</v>
      </c>
      <c r="I15" s="20">
        <v>40829.300000000003</v>
      </c>
      <c r="J15" s="20">
        <v>43499.9</v>
      </c>
      <c r="K15" s="20">
        <v>46656.2</v>
      </c>
      <c r="L15" s="20">
        <v>50893.02874799999</v>
      </c>
      <c r="M15" s="8"/>
    </row>
    <row r="16" spans="1:13" s="3" customFormat="1" ht="7.5" customHeight="1" x14ac:dyDescent="0.2">
      <c r="A16" s="19" t="s">
        <v>12</v>
      </c>
      <c r="B16" s="22">
        <v>24097.599999999999</v>
      </c>
      <c r="C16" s="22">
        <v>27303</v>
      </c>
      <c r="D16" s="22">
        <v>29194.9</v>
      </c>
      <c r="E16" s="22">
        <v>32682.2</v>
      </c>
      <c r="F16" s="22">
        <v>39251.5</v>
      </c>
      <c r="G16" s="22">
        <v>40874.5</v>
      </c>
      <c r="H16" s="20">
        <v>42417.9</v>
      </c>
      <c r="I16" s="20">
        <v>47618</v>
      </c>
      <c r="J16" s="20">
        <v>50732.800000000003</v>
      </c>
      <c r="K16" s="20">
        <v>54413.8</v>
      </c>
      <c r="L16" s="20">
        <v>58666.19019299998</v>
      </c>
      <c r="M16" s="8"/>
    </row>
    <row r="17" spans="1:13" s="3" customFormat="1" ht="7.5" customHeight="1" x14ac:dyDescent="0.2">
      <c r="A17" s="19" t="s">
        <v>13</v>
      </c>
      <c r="B17" s="22">
        <v>3500</v>
      </c>
      <c r="C17" s="22">
        <v>5000</v>
      </c>
      <c r="D17" s="22">
        <v>5000</v>
      </c>
      <c r="E17" s="22">
        <v>5000</v>
      </c>
      <c r="F17" s="22">
        <v>6000</v>
      </c>
      <c r="G17" s="22">
        <v>6916.8</v>
      </c>
      <c r="H17" s="20">
        <v>6916.8</v>
      </c>
      <c r="I17" s="20">
        <v>7124.3</v>
      </c>
      <c r="J17" s="20">
        <v>7373.7</v>
      </c>
      <c r="K17" s="20">
        <v>7631.8</v>
      </c>
      <c r="L17" s="20">
        <v>7921.6410789999991</v>
      </c>
      <c r="M17" s="8"/>
    </row>
    <row r="18" spans="1:13" s="3" customFormat="1" ht="7.5" customHeight="1" x14ac:dyDescent="0.2">
      <c r="A18" s="19" t="s">
        <v>14</v>
      </c>
      <c r="B18" s="13">
        <f t="shared" ref="B18:I18" si="3">SUM(B19,B20,B21)</f>
        <v>7655.4</v>
      </c>
      <c r="C18" s="13">
        <f t="shared" si="3"/>
        <v>8673.7000000000007</v>
      </c>
      <c r="D18" s="13">
        <f t="shared" si="3"/>
        <v>9274.6999999999989</v>
      </c>
      <c r="E18" s="13">
        <f t="shared" si="3"/>
        <v>10382.6</v>
      </c>
      <c r="F18" s="13">
        <f t="shared" si="3"/>
        <v>12469.5</v>
      </c>
      <c r="G18" s="13">
        <f t="shared" si="3"/>
        <v>12985.099999999999</v>
      </c>
      <c r="H18" s="14">
        <f t="shared" si="3"/>
        <v>13475.4</v>
      </c>
      <c r="I18" s="14">
        <f t="shared" si="3"/>
        <v>15127.5</v>
      </c>
      <c r="J18" s="14">
        <v>16117</v>
      </c>
      <c r="K18" s="14">
        <f>+K19+K20+K21</f>
        <v>17286.400000000001</v>
      </c>
      <c r="L18" s="14">
        <f>+L19+L20+L21</f>
        <v>18637.27074</v>
      </c>
    </row>
    <row r="19" spans="1:13" s="3" customFormat="1" ht="7.5" customHeight="1" x14ac:dyDescent="0.2">
      <c r="A19" s="19" t="s">
        <v>50</v>
      </c>
      <c r="B19" s="22">
        <v>3491.7</v>
      </c>
      <c r="C19" s="22">
        <v>3956.1</v>
      </c>
      <c r="D19" s="22">
        <v>4230.3</v>
      </c>
      <c r="E19" s="22">
        <v>4735.5</v>
      </c>
      <c r="F19" s="22">
        <v>5687.4</v>
      </c>
      <c r="G19" s="22">
        <v>5922.6</v>
      </c>
      <c r="H19" s="20">
        <v>6146.2</v>
      </c>
      <c r="I19" s="20">
        <v>6899.7</v>
      </c>
      <c r="J19" s="20">
        <v>7351</v>
      </c>
      <c r="K19" s="20">
        <v>7909.4</v>
      </c>
      <c r="L19" s="20">
        <v>8573.1445399999993</v>
      </c>
    </row>
    <row r="20" spans="1:13" s="3" customFormat="1" ht="7.5" customHeight="1" x14ac:dyDescent="0.2">
      <c r="A20" s="19" t="s">
        <v>15</v>
      </c>
      <c r="B20" s="22">
        <v>2835.3</v>
      </c>
      <c r="C20" s="22">
        <v>3195.4</v>
      </c>
      <c r="D20" s="22">
        <v>3361.6</v>
      </c>
      <c r="E20" s="22">
        <v>3762.7</v>
      </c>
      <c r="F20" s="22">
        <v>4306.6000000000004</v>
      </c>
      <c r="G20" s="22">
        <v>4484.7</v>
      </c>
      <c r="H20" s="20">
        <v>4690.7</v>
      </c>
      <c r="I20" s="20">
        <v>5265.8</v>
      </c>
      <c r="J20" s="20">
        <v>5610.2</v>
      </c>
      <c r="K20" s="20">
        <v>6004.8</v>
      </c>
      <c r="L20" s="20">
        <v>6441.0407679999998</v>
      </c>
    </row>
    <row r="21" spans="1:13" s="3" customFormat="1" ht="7.5" customHeight="1" x14ac:dyDescent="0.2">
      <c r="A21" s="19" t="s">
        <v>16</v>
      </c>
      <c r="B21" s="22">
        <v>1328.4</v>
      </c>
      <c r="C21" s="22">
        <v>1522.2</v>
      </c>
      <c r="D21" s="22">
        <v>1682.8</v>
      </c>
      <c r="E21" s="22">
        <v>1884.4</v>
      </c>
      <c r="F21" s="22">
        <v>2475.5</v>
      </c>
      <c r="G21" s="22">
        <v>2577.8000000000002</v>
      </c>
      <c r="H21" s="20">
        <v>2638.5</v>
      </c>
      <c r="I21" s="20">
        <v>2962</v>
      </c>
      <c r="J21" s="20">
        <v>3155.7</v>
      </c>
      <c r="K21" s="20">
        <v>3372.2</v>
      </c>
      <c r="L21" s="20">
        <v>3623.0854319999999</v>
      </c>
    </row>
    <row r="22" spans="1:13" s="3" customFormat="1" ht="7.5" customHeight="1" x14ac:dyDescent="0.2">
      <c r="A22" s="19" t="s">
        <v>17</v>
      </c>
      <c r="B22" s="13">
        <f t="shared" ref="B22:J22" si="4">SUM(B23,B24)</f>
        <v>3269</v>
      </c>
      <c r="C22" s="13">
        <f t="shared" si="4"/>
        <v>3527.4</v>
      </c>
      <c r="D22" s="13">
        <f t="shared" si="4"/>
        <v>3792</v>
      </c>
      <c r="E22" s="13">
        <f t="shared" si="4"/>
        <v>3957</v>
      </c>
      <c r="F22" s="13">
        <f t="shared" si="4"/>
        <v>4269.2000000000007</v>
      </c>
      <c r="G22" s="13">
        <f t="shared" si="4"/>
        <v>4473</v>
      </c>
      <c r="H22" s="14">
        <f t="shared" si="4"/>
        <v>4706.3999999999996</v>
      </c>
      <c r="I22" s="14">
        <f t="shared" si="4"/>
        <v>5028.6000000000004</v>
      </c>
      <c r="J22" s="14">
        <f t="shared" si="4"/>
        <v>5511</v>
      </c>
      <c r="K22" s="14">
        <f>+K23+K24</f>
        <v>5542.1</v>
      </c>
      <c r="L22" s="14">
        <f>+L23+L24</f>
        <v>5757.5006500000027</v>
      </c>
    </row>
    <row r="23" spans="1:13" s="3" customFormat="1" ht="7.5" customHeight="1" x14ac:dyDescent="0.2">
      <c r="A23" s="19" t="s">
        <v>18</v>
      </c>
      <c r="B23" s="22">
        <v>1920.1</v>
      </c>
      <c r="C23" s="22">
        <v>2133</v>
      </c>
      <c r="D23" s="22">
        <v>2249.6999999999998</v>
      </c>
      <c r="E23" s="22">
        <v>2354.5</v>
      </c>
      <c r="F23" s="22">
        <v>2565.3000000000002</v>
      </c>
      <c r="G23" s="22">
        <v>2680.2</v>
      </c>
      <c r="H23" s="20">
        <v>2852.5</v>
      </c>
      <c r="I23" s="20">
        <v>3052.9</v>
      </c>
      <c r="J23" s="20">
        <v>3393.5</v>
      </c>
      <c r="K23" s="20">
        <v>3405.7</v>
      </c>
      <c r="L23" s="20">
        <v>3601.8324100000009</v>
      </c>
    </row>
    <row r="24" spans="1:13" s="3" customFormat="1" ht="7.5" customHeight="1" x14ac:dyDescent="0.2">
      <c r="A24" s="19" t="s">
        <v>19</v>
      </c>
      <c r="B24" s="22">
        <v>1348.9</v>
      </c>
      <c r="C24" s="22">
        <v>1394.4</v>
      </c>
      <c r="D24" s="22">
        <v>1542.3</v>
      </c>
      <c r="E24" s="22">
        <v>1602.5</v>
      </c>
      <c r="F24" s="22">
        <v>1703.9</v>
      </c>
      <c r="G24" s="22">
        <v>1792.8</v>
      </c>
      <c r="H24" s="20">
        <v>1853.9</v>
      </c>
      <c r="I24" s="20">
        <v>1975.7</v>
      </c>
      <c r="J24" s="20">
        <v>2117.5</v>
      </c>
      <c r="K24" s="20">
        <v>2136.4</v>
      </c>
      <c r="L24" s="20">
        <v>2155.6682400000018</v>
      </c>
    </row>
    <row r="25" spans="1:13" s="3" customFormat="1" ht="7.5" customHeight="1" x14ac:dyDescent="0.2">
      <c r="A25" s="19" t="s">
        <v>20</v>
      </c>
      <c r="B25" s="22"/>
      <c r="C25" s="22"/>
      <c r="D25" s="22"/>
      <c r="E25" s="22">
        <v>17857.099999999999</v>
      </c>
      <c r="F25" s="22">
        <v>21446.400000000001</v>
      </c>
      <c r="G25" s="22">
        <v>22333.200000000001</v>
      </c>
      <c r="H25" s="20">
        <v>23176.5</v>
      </c>
      <c r="I25" s="20">
        <v>26017.7</v>
      </c>
      <c r="J25" s="20">
        <v>27719.599999999999</v>
      </c>
      <c r="K25" s="20">
        <v>29730.799999999999</v>
      </c>
      <c r="L25" s="20">
        <v>32054.273999999998</v>
      </c>
    </row>
    <row r="26" spans="1:13" s="18" customFormat="1" ht="7.5" customHeight="1" x14ac:dyDescent="0.25">
      <c r="A26" s="9" t="s">
        <v>57</v>
      </c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</row>
    <row r="27" spans="1:13" s="18" customFormat="1" ht="7.5" customHeight="1" x14ac:dyDescent="0.25">
      <c r="A27" s="9" t="s">
        <v>64</v>
      </c>
      <c r="B27" s="10">
        <v>49694.5</v>
      </c>
      <c r="C27" s="10">
        <v>46945.9</v>
      </c>
      <c r="D27" s="10">
        <v>54671.5</v>
      </c>
      <c r="E27" s="10"/>
      <c r="F27" s="10"/>
      <c r="G27" s="10"/>
      <c r="H27" s="11"/>
      <c r="I27" s="11"/>
      <c r="J27" s="11"/>
      <c r="K27" s="11"/>
      <c r="L27" s="11"/>
    </row>
    <row r="28" spans="1:13" s="18" customFormat="1" ht="7.5" customHeight="1" x14ac:dyDescent="0.25">
      <c r="A28" s="9" t="s">
        <v>58</v>
      </c>
      <c r="B28" s="38"/>
      <c r="C28" s="38"/>
      <c r="D28" s="38"/>
      <c r="E28" s="38"/>
      <c r="F28" s="38"/>
      <c r="G28" s="10"/>
      <c r="H28" s="11"/>
      <c r="I28" s="11"/>
      <c r="J28" s="11"/>
      <c r="K28" s="11"/>
      <c r="L28" s="11"/>
    </row>
    <row r="29" spans="1:13" s="18" customFormat="1" ht="7.5" customHeight="1" x14ac:dyDescent="0.25">
      <c r="A29" s="9" t="s">
        <v>59</v>
      </c>
      <c r="B29" s="38"/>
      <c r="C29" s="38"/>
      <c r="D29" s="38"/>
      <c r="E29" s="38"/>
      <c r="F29" s="38"/>
      <c r="G29" s="10"/>
      <c r="H29" s="11"/>
      <c r="I29" s="11"/>
      <c r="J29" s="11"/>
      <c r="K29" s="11"/>
      <c r="L29" s="11"/>
    </row>
    <row r="30" spans="1:13" s="18" customFormat="1" ht="7.5" customHeight="1" x14ac:dyDescent="0.25">
      <c r="A30" s="9" t="s">
        <v>60</v>
      </c>
      <c r="B30" s="10">
        <v>16933.8</v>
      </c>
      <c r="C30" s="10">
        <v>19416.099999999999</v>
      </c>
      <c r="D30" s="10">
        <v>21098.2</v>
      </c>
      <c r="E30" s="10">
        <v>21850.2</v>
      </c>
      <c r="F30" s="10">
        <v>23462.1</v>
      </c>
      <c r="G30" s="10">
        <v>26980.3</v>
      </c>
      <c r="H30" s="11">
        <v>27215.4</v>
      </c>
      <c r="I30" s="11">
        <v>29971.7</v>
      </c>
      <c r="J30" s="11">
        <v>33783.699999999997</v>
      </c>
      <c r="K30" s="11">
        <v>34445.699999999997</v>
      </c>
      <c r="L30" s="11">
        <v>47093.17140900001</v>
      </c>
    </row>
    <row r="31" spans="1:13" s="18" customFormat="1" ht="7.5" customHeight="1" x14ac:dyDescent="0.25">
      <c r="A31" s="40" t="s">
        <v>21</v>
      </c>
      <c r="B31" s="10"/>
      <c r="C31" s="10"/>
      <c r="D31" s="10"/>
      <c r="E31" s="10"/>
      <c r="F31" s="10"/>
      <c r="G31" s="10"/>
      <c r="H31" s="11"/>
      <c r="I31" s="11"/>
      <c r="J31" s="11"/>
      <c r="K31" s="11"/>
      <c r="L31" s="11"/>
    </row>
    <row r="32" spans="1:13" s="18" customFormat="1" ht="7.5" customHeight="1" x14ac:dyDescent="0.25">
      <c r="A32" s="40" t="s">
        <v>22</v>
      </c>
      <c r="B32" s="10"/>
      <c r="C32" s="10"/>
      <c r="D32" s="10"/>
      <c r="E32" s="10"/>
      <c r="F32" s="10"/>
      <c r="G32" s="10"/>
      <c r="H32" s="11"/>
      <c r="I32" s="11">
        <v>58673.7</v>
      </c>
      <c r="J32" s="11">
        <v>67477.7</v>
      </c>
      <c r="K32" s="11">
        <v>70982.3</v>
      </c>
      <c r="L32" s="11">
        <v>75227.711811999994</v>
      </c>
    </row>
    <row r="33" spans="1:12" s="18" customFormat="1" ht="7.5" customHeight="1" x14ac:dyDescent="0.25">
      <c r="A33" s="9" t="s">
        <v>23</v>
      </c>
      <c r="B33" s="11">
        <f t="shared" ref="B33:J33" si="5">SUM(B34,B47)</f>
        <v>39984.799999999996</v>
      </c>
      <c r="C33" s="11">
        <f t="shared" si="5"/>
        <v>47009.8</v>
      </c>
      <c r="D33" s="11">
        <f t="shared" si="5"/>
        <v>44040.700000000004</v>
      </c>
      <c r="E33" s="11">
        <f t="shared" si="5"/>
        <v>56370.6</v>
      </c>
      <c r="F33" s="11">
        <f t="shared" si="5"/>
        <v>76717.600000000006</v>
      </c>
      <c r="G33" s="11">
        <f t="shared" si="5"/>
        <v>78923.199999999983</v>
      </c>
      <c r="H33" s="11">
        <f t="shared" si="5"/>
        <v>135628.6</v>
      </c>
      <c r="I33" s="11">
        <f t="shared" si="5"/>
        <v>148821</v>
      </c>
      <c r="J33" s="11">
        <f t="shared" si="5"/>
        <v>192826.40000000005</v>
      </c>
      <c r="K33" s="11">
        <v>227704</v>
      </c>
      <c r="L33" s="11">
        <f>SUM(L34)</f>
        <v>151520.86527799992</v>
      </c>
    </row>
    <row r="34" spans="1:12" s="18" customFormat="1" ht="7.5" customHeight="1" x14ac:dyDescent="0.25">
      <c r="A34" s="9" t="s">
        <v>24</v>
      </c>
      <c r="B34" s="36">
        <f t="shared" ref="B34:E34" si="6">SUM(B35,B36,B37,B39,B40,B41)</f>
        <v>39984.799999999996</v>
      </c>
      <c r="C34" s="36">
        <f t="shared" si="6"/>
        <v>42363.3</v>
      </c>
      <c r="D34" s="36">
        <f t="shared" si="6"/>
        <v>41270.400000000001</v>
      </c>
      <c r="E34" s="36">
        <f t="shared" si="6"/>
        <v>52971.199999999997</v>
      </c>
      <c r="F34" s="36">
        <f>SUM(F35,F36,F37,F41,F42,F43,F45,F46)</f>
        <v>71473.5</v>
      </c>
      <c r="G34" s="36">
        <f>SUM(G35,G36,G37,G41,G42,G43,G45,G46)</f>
        <v>74193.799999999988</v>
      </c>
      <c r="H34" s="37">
        <f>SUM(H35,H36,H37,H41,H42,H43,H45,H46)</f>
        <v>132507.30000000002</v>
      </c>
      <c r="I34" s="11">
        <f>SUM(I35,I36,I37,I41,I42,I43,I45)</f>
        <v>144934.70000000001</v>
      </c>
      <c r="J34" s="11">
        <f>SUM(J35,J36,J37,J41,J42,J43,J45,J46)</f>
        <v>190104.20000000004</v>
      </c>
      <c r="K34" s="11">
        <f>SUM(K35:K45)</f>
        <v>221220.99999999997</v>
      </c>
      <c r="L34" s="11">
        <f>SUM(L35:L45)</f>
        <v>151520.86527799992</v>
      </c>
    </row>
    <row r="35" spans="1:12" s="3" customFormat="1" ht="7.5" customHeight="1" x14ac:dyDescent="0.2">
      <c r="A35" s="12" t="s">
        <v>25</v>
      </c>
      <c r="B35" s="22">
        <v>31994.6</v>
      </c>
      <c r="C35" s="22">
        <v>34030.400000000001</v>
      </c>
      <c r="D35" s="22">
        <v>34127</v>
      </c>
      <c r="E35" s="22">
        <v>42718.5</v>
      </c>
      <c r="F35" s="22">
        <v>49223.199999999997</v>
      </c>
      <c r="G35" s="22">
        <v>53124.2</v>
      </c>
      <c r="H35" s="20">
        <v>80213</v>
      </c>
      <c r="I35" s="20">
        <v>92662.7</v>
      </c>
      <c r="J35" s="20">
        <v>103356.5</v>
      </c>
      <c r="K35" s="20">
        <v>121260.7</v>
      </c>
      <c r="L35" s="20">
        <v>106877.34761799994</v>
      </c>
    </row>
    <row r="36" spans="1:12" s="3" customFormat="1" ht="7.5" customHeight="1" x14ac:dyDescent="0.2">
      <c r="A36" s="12" t="s">
        <v>26</v>
      </c>
      <c r="B36" s="22">
        <v>931.1</v>
      </c>
      <c r="C36" s="22">
        <v>1098.9000000000001</v>
      </c>
      <c r="D36" s="22">
        <v>873.8</v>
      </c>
      <c r="E36" s="22">
        <v>1523.5</v>
      </c>
      <c r="F36" s="22">
        <v>4203.5</v>
      </c>
      <c r="G36" s="22">
        <v>1909.2</v>
      </c>
      <c r="H36" s="20">
        <v>17919.900000000001</v>
      </c>
      <c r="I36" s="20">
        <v>17874</v>
      </c>
      <c r="J36" s="20">
        <v>21978.7</v>
      </c>
      <c r="K36" s="20">
        <v>20781.2</v>
      </c>
      <c r="L36" s="20">
        <v>15130.552302999989</v>
      </c>
    </row>
    <row r="37" spans="1:12" s="3" customFormat="1" ht="7.5" customHeight="1" x14ac:dyDescent="0.2">
      <c r="A37" s="12" t="s">
        <v>27</v>
      </c>
      <c r="B37" s="22">
        <v>7059.1</v>
      </c>
      <c r="C37" s="22">
        <v>7234</v>
      </c>
      <c r="D37" s="22">
        <v>6269.6</v>
      </c>
      <c r="E37" s="22">
        <v>8729.2000000000007</v>
      </c>
      <c r="F37" s="22">
        <v>14404.6</v>
      </c>
      <c r="G37" s="22">
        <v>15774.9</v>
      </c>
      <c r="H37" s="20">
        <v>22780.6</v>
      </c>
      <c r="I37" s="20">
        <v>23329.4</v>
      </c>
      <c r="J37" s="20">
        <v>48029.2</v>
      </c>
      <c r="K37" s="16">
        <v>55021.2</v>
      </c>
      <c r="L37" s="16">
        <v>4587.3726699999997</v>
      </c>
    </row>
    <row r="38" spans="1:12" s="3" customFormat="1" ht="7.5" customHeight="1" x14ac:dyDescent="0.2">
      <c r="A38" s="12" t="s">
        <v>61</v>
      </c>
      <c r="B38" s="22"/>
      <c r="C38" s="22"/>
      <c r="D38" s="22"/>
      <c r="E38" s="22"/>
      <c r="F38" s="22"/>
      <c r="G38" s="22"/>
      <c r="H38" s="20"/>
      <c r="I38" s="20"/>
      <c r="J38" s="20"/>
      <c r="K38" s="16"/>
      <c r="L38" s="16"/>
    </row>
    <row r="39" spans="1:12" s="3" customFormat="1" ht="7.5" customHeight="1" x14ac:dyDescent="0.2">
      <c r="A39" s="12" t="s">
        <v>62</v>
      </c>
      <c r="B39" s="22"/>
      <c r="C39" s="22"/>
      <c r="D39" s="22"/>
      <c r="E39" s="22"/>
      <c r="F39" s="22"/>
      <c r="G39" s="15"/>
      <c r="H39" s="16"/>
      <c r="I39" s="16"/>
      <c r="J39" s="16"/>
      <c r="K39" s="16"/>
      <c r="L39" s="16"/>
    </row>
    <row r="40" spans="1:12" s="3" customFormat="1" ht="7.5" customHeight="1" x14ac:dyDescent="0.2">
      <c r="A40" s="12" t="s">
        <v>49</v>
      </c>
      <c r="B40" s="22"/>
      <c r="C40" s="22"/>
      <c r="D40" s="22"/>
      <c r="E40" s="22"/>
      <c r="F40" s="22"/>
      <c r="G40" s="22"/>
      <c r="H40" s="20"/>
      <c r="I40" s="20"/>
      <c r="J40" s="20"/>
      <c r="K40" s="20">
        <v>1416.5</v>
      </c>
      <c r="L40" s="20">
        <v>1508.5435889999999</v>
      </c>
    </row>
    <row r="41" spans="1:12" s="3" customFormat="1" ht="7.5" customHeight="1" x14ac:dyDescent="0.2">
      <c r="A41" s="12" t="s">
        <v>29</v>
      </c>
      <c r="B41" s="22"/>
      <c r="C41" s="22"/>
      <c r="D41" s="22"/>
      <c r="E41" s="22"/>
      <c r="F41" s="22"/>
      <c r="G41" s="22"/>
      <c r="H41" s="20">
        <v>4724.6000000000004</v>
      </c>
      <c r="I41" s="20">
        <v>7067.8</v>
      </c>
      <c r="J41" s="20">
        <v>8303.2000000000007</v>
      </c>
      <c r="K41" s="20">
        <v>9761.4</v>
      </c>
      <c r="L41" s="20">
        <v>11074.070365</v>
      </c>
    </row>
    <row r="42" spans="1:12" s="3" customFormat="1" ht="7.5" customHeight="1" x14ac:dyDescent="0.2">
      <c r="A42" s="12" t="s">
        <v>30</v>
      </c>
      <c r="B42" s="22"/>
      <c r="C42" s="22"/>
      <c r="D42" s="22"/>
      <c r="E42" s="22"/>
      <c r="F42" s="22"/>
      <c r="G42" s="22"/>
      <c r="H42" s="20">
        <v>225.5</v>
      </c>
      <c r="I42" s="20">
        <v>232.4</v>
      </c>
      <c r="J42" s="20">
        <v>1093.7</v>
      </c>
      <c r="K42" s="20">
        <v>1294</v>
      </c>
      <c r="L42" s="20">
        <v>396.18371299999973</v>
      </c>
    </row>
    <row r="43" spans="1:12" s="3" customFormat="1" ht="7.5" customHeight="1" x14ac:dyDescent="0.2">
      <c r="A43" s="12" t="s">
        <v>31</v>
      </c>
      <c r="B43" s="22"/>
      <c r="C43" s="22"/>
      <c r="D43" s="22"/>
      <c r="E43" s="22"/>
      <c r="F43" s="22"/>
      <c r="G43" s="22"/>
      <c r="H43" s="20">
        <v>6302.5</v>
      </c>
      <c r="I43" s="20">
        <v>3454.2</v>
      </c>
      <c r="J43" s="20">
        <v>6968.7</v>
      </c>
      <c r="K43" s="20">
        <v>11344.4</v>
      </c>
      <c r="L43" s="20">
        <v>11877.741519999976</v>
      </c>
    </row>
    <row r="44" spans="1:12" s="3" customFormat="1" ht="7.5" customHeight="1" x14ac:dyDescent="0.2">
      <c r="A44" s="12" t="s">
        <v>63</v>
      </c>
      <c r="B44" s="22"/>
      <c r="C44" s="22"/>
      <c r="D44" s="22"/>
      <c r="E44" s="22"/>
      <c r="F44" s="22"/>
      <c r="G44" s="22"/>
      <c r="H44" s="20"/>
      <c r="I44" s="20"/>
      <c r="J44" s="20"/>
      <c r="K44" s="20">
        <v>277.10000000000002</v>
      </c>
      <c r="L44" s="20">
        <v>1.03</v>
      </c>
    </row>
    <row r="45" spans="1:12" s="3" customFormat="1" ht="7.5" customHeight="1" x14ac:dyDescent="0.2">
      <c r="A45" s="12" t="s">
        <v>32</v>
      </c>
      <c r="B45" s="22"/>
      <c r="C45" s="22"/>
      <c r="D45" s="22"/>
      <c r="E45" s="22"/>
      <c r="F45" s="22"/>
      <c r="G45" s="22"/>
      <c r="H45" s="20">
        <v>341.2</v>
      </c>
      <c r="I45" s="20">
        <v>314.2</v>
      </c>
      <c r="J45" s="20">
        <v>259.2</v>
      </c>
      <c r="K45" s="20">
        <v>64.5</v>
      </c>
      <c r="L45" s="20">
        <v>68.023499999999999</v>
      </c>
    </row>
    <row r="46" spans="1:12" s="3" customFormat="1" ht="7.5" customHeight="1" x14ac:dyDescent="0.2">
      <c r="A46" s="12" t="s">
        <v>33</v>
      </c>
      <c r="B46" s="22"/>
      <c r="C46" s="22"/>
      <c r="D46" s="22"/>
      <c r="E46" s="22"/>
      <c r="F46" s="22">
        <v>3642.2</v>
      </c>
      <c r="G46" s="22">
        <v>3385.5</v>
      </c>
      <c r="H46" s="20"/>
      <c r="I46" s="20"/>
      <c r="J46" s="20">
        <v>115</v>
      </c>
      <c r="K46" s="20"/>
      <c r="L46" s="20"/>
    </row>
    <row r="47" spans="1:12" s="18" customFormat="1" ht="7.5" customHeight="1" x14ac:dyDescent="0.25">
      <c r="A47" s="9" t="s">
        <v>34</v>
      </c>
      <c r="B47" s="10"/>
      <c r="C47" s="10">
        <f>SUM(C48,C49,C50)</f>
        <v>4646.5</v>
      </c>
      <c r="D47" s="10">
        <f t="shared" ref="D47:J47" si="7">SUM(D48,D49,D50)</f>
        <v>2770.2999999999997</v>
      </c>
      <c r="E47" s="10">
        <f t="shared" si="7"/>
        <v>3399.4</v>
      </c>
      <c r="F47" s="10">
        <f t="shared" si="7"/>
        <v>5244.1</v>
      </c>
      <c r="G47" s="10">
        <f t="shared" si="7"/>
        <v>4729.3999999999996</v>
      </c>
      <c r="H47" s="11">
        <f t="shared" si="7"/>
        <v>3121.3</v>
      </c>
      <c r="I47" s="11">
        <f t="shared" si="7"/>
        <v>3886.2999999999997</v>
      </c>
      <c r="J47" s="11">
        <f t="shared" si="7"/>
        <v>2722.2</v>
      </c>
      <c r="K47" s="11">
        <v>6483</v>
      </c>
      <c r="L47" s="11"/>
    </row>
    <row r="48" spans="1:12" s="3" customFormat="1" ht="7.5" customHeight="1" x14ac:dyDescent="0.2">
      <c r="A48" s="12" t="s">
        <v>28</v>
      </c>
      <c r="B48" s="22"/>
      <c r="C48" s="22">
        <v>4332.3999999999996</v>
      </c>
      <c r="D48" s="22">
        <v>2562.1</v>
      </c>
      <c r="E48" s="22">
        <v>2874.5</v>
      </c>
      <c r="F48" s="22">
        <v>4159.6000000000004</v>
      </c>
      <c r="G48" s="22">
        <v>3491</v>
      </c>
      <c r="H48" s="20">
        <v>1596</v>
      </c>
      <c r="I48" s="20">
        <v>2226.6999999999998</v>
      </c>
      <c r="J48" s="20">
        <v>1656.2</v>
      </c>
      <c r="K48" s="20">
        <v>6483</v>
      </c>
      <c r="L48" s="20"/>
    </row>
    <row r="49" spans="1:15" s="3" customFormat="1" ht="7.5" customHeight="1" x14ac:dyDescent="0.2">
      <c r="A49" s="12" t="s">
        <v>35</v>
      </c>
      <c r="B49" s="22"/>
      <c r="C49" s="22">
        <v>304.60000000000002</v>
      </c>
      <c r="D49" s="22">
        <v>188.7</v>
      </c>
      <c r="E49" s="22">
        <v>524.9</v>
      </c>
      <c r="F49" s="22">
        <v>1084.5</v>
      </c>
      <c r="G49" s="22">
        <v>1238.4000000000001</v>
      </c>
      <c r="H49" s="20">
        <v>1525.3</v>
      </c>
      <c r="I49" s="20">
        <v>1659.6</v>
      </c>
      <c r="J49" s="20">
        <v>1066</v>
      </c>
      <c r="K49" s="20"/>
      <c r="L49" s="20"/>
    </row>
    <row r="50" spans="1:15" s="3" customFormat="1" ht="7.5" customHeight="1" x14ac:dyDescent="0.2">
      <c r="A50" s="12" t="s">
        <v>36</v>
      </c>
      <c r="B50" s="22"/>
      <c r="C50" s="22">
        <v>9.5</v>
      </c>
      <c r="D50" s="22">
        <v>19.5</v>
      </c>
      <c r="E50" s="22"/>
      <c r="F50" s="22"/>
      <c r="G50" s="15"/>
      <c r="H50" s="16"/>
      <c r="I50" s="16"/>
      <c r="J50" s="16"/>
      <c r="K50" s="16"/>
      <c r="L50" s="16"/>
    </row>
    <row r="51" spans="1:15" s="18" customFormat="1" ht="8.25" customHeight="1" x14ac:dyDescent="0.25">
      <c r="A51" s="41" t="s">
        <v>37</v>
      </c>
      <c r="B51" s="10"/>
      <c r="C51" s="10"/>
      <c r="D51" s="10"/>
      <c r="E51" s="10">
        <f t="shared" ref="E51:J51" si="8">SUM(E52,E53,E54,E55,E56,E57)</f>
        <v>56902.7</v>
      </c>
      <c r="F51" s="10">
        <f t="shared" si="8"/>
        <v>63745.899999999994</v>
      </c>
      <c r="G51" s="10">
        <f t="shared" si="8"/>
        <v>35080.400000000001</v>
      </c>
      <c r="H51" s="11">
        <f t="shared" si="8"/>
        <v>49427</v>
      </c>
      <c r="I51" s="11">
        <f t="shared" si="8"/>
        <v>57371.5</v>
      </c>
      <c r="J51" s="11">
        <f t="shared" si="8"/>
        <v>55618.2</v>
      </c>
      <c r="K51" s="11">
        <f>SUM(K53:K57)</f>
        <v>81392</v>
      </c>
      <c r="L51" s="11">
        <f>SUM(L53:L57)</f>
        <v>74384.552229000008</v>
      </c>
    </row>
    <row r="52" spans="1:15" s="3" customFormat="1" ht="7.5" customHeight="1" x14ac:dyDescent="0.2">
      <c r="A52" s="23" t="s">
        <v>38</v>
      </c>
      <c r="B52" s="22"/>
      <c r="C52" s="22"/>
      <c r="D52" s="22"/>
      <c r="E52" s="22">
        <v>6939.9</v>
      </c>
      <c r="F52" s="22">
        <v>26088.3</v>
      </c>
      <c r="G52" s="22"/>
      <c r="H52" s="20"/>
      <c r="I52" s="20"/>
      <c r="J52" s="20"/>
      <c r="K52" s="20"/>
      <c r="L52" s="20"/>
    </row>
    <row r="53" spans="1:15" s="3" customFormat="1" ht="7.5" customHeight="1" x14ac:dyDescent="0.2">
      <c r="A53" s="23" t="s">
        <v>39</v>
      </c>
      <c r="B53" s="22"/>
      <c r="C53" s="22"/>
      <c r="D53" s="22"/>
      <c r="E53" s="22">
        <v>28026.3</v>
      </c>
      <c r="F53" s="22">
        <v>6408.9</v>
      </c>
      <c r="G53" s="22"/>
      <c r="H53" s="20">
        <v>6644</v>
      </c>
      <c r="I53" s="20">
        <v>24151.9</v>
      </c>
      <c r="J53" s="20">
        <v>19594.2</v>
      </c>
      <c r="K53" s="20">
        <v>13896.3</v>
      </c>
      <c r="L53" s="20">
        <v>3003.8</v>
      </c>
    </row>
    <row r="54" spans="1:15" s="3" customFormat="1" ht="7.5" customHeight="1" x14ac:dyDescent="0.2">
      <c r="A54" s="23" t="s">
        <v>40</v>
      </c>
      <c r="B54" s="22"/>
      <c r="C54" s="22"/>
      <c r="D54" s="22"/>
      <c r="E54" s="22">
        <v>292.10000000000002</v>
      </c>
      <c r="F54" s="22">
        <v>132.9</v>
      </c>
      <c r="G54" s="22">
        <v>183.8</v>
      </c>
      <c r="H54" s="20">
        <v>164.1</v>
      </c>
      <c r="I54" s="20">
        <v>164.4</v>
      </c>
      <c r="J54" s="20">
        <v>170.6</v>
      </c>
      <c r="K54" s="20">
        <v>176.9</v>
      </c>
      <c r="L54" s="20">
        <v>368.71005600000001</v>
      </c>
    </row>
    <row r="55" spans="1:15" s="3" customFormat="1" ht="7.5" customHeight="1" x14ac:dyDescent="0.2">
      <c r="A55" s="23" t="s">
        <v>41</v>
      </c>
      <c r="B55" s="22"/>
      <c r="C55" s="22"/>
      <c r="D55" s="22"/>
      <c r="E55" s="22">
        <v>8537.4</v>
      </c>
      <c r="F55" s="22">
        <v>462.6</v>
      </c>
      <c r="G55" s="22">
        <v>5984.9</v>
      </c>
      <c r="H55" s="20">
        <v>7401.3</v>
      </c>
      <c r="I55" s="20">
        <v>7822</v>
      </c>
      <c r="J55" s="20">
        <v>8317.9</v>
      </c>
      <c r="K55" s="20">
        <v>8615.9</v>
      </c>
      <c r="L55" s="20">
        <v>9943.4683139999997</v>
      </c>
    </row>
    <row r="56" spans="1:15" s="3" customFormat="1" ht="7.5" customHeight="1" x14ac:dyDescent="0.2">
      <c r="A56" s="23" t="s">
        <v>42</v>
      </c>
      <c r="B56" s="22"/>
      <c r="C56" s="22"/>
      <c r="D56" s="22"/>
      <c r="E56" s="22">
        <v>2000</v>
      </c>
      <c r="F56" s="22">
        <v>5120</v>
      </c>
      <c r="G56" s="22">
        <v>5900</v>
      </c>
      <c r="H56" s="20">
        <v>5500</v>
      </c>
      <c r="I56" s="20">
        <v>6220</v>
      </c>
      <c r="J56" s="20">
        <v>6443.1</v>
      </c>
      <c r="K56" s="20">
        <v>6500</v>
      </c>
      <c r="L56" s="20">
        <v>6747</v>
      </c>
    </row>
    <row r="57" spans="1:15" s="3" customFormat="1" ht="7.5" customHeight="1" x14ac:dyDescent="0.2">
      <c r="A57" s="24" t="s">
        <v>43</v>
      </c>
      <c r="B57" s="25"/>
      <c r="C57" s="25"/>
      <c r="D57" s="25"/>
      <c r="E57" s="25">
        <v>11107</v>
      </c>
      <c r="F57" s="25">
        <v>25533.200000000001</v>
      </c>
      <c r="G57" s="25">
        <v>23011.7</v>
      </c>
      <c r="H57" s="26">
        <v>29717.599999999999</v>
      </c>
      <c r="I57" s="26">
        <v>19013.2</v>
      </c>
      <c r="J57" s="26">
        <v>21092.400000000001</v>
      </c>
      <c r="K57" s="26">
        <v>52202.9</v>
      </c>
      <c r="L57" s="26">
        <v>54321.573859000011</v>
      </c>
    </row>
    <row r="58" spans="1:15" ht="8.25" customHeight="1" x14ac:dyDescent="0.2">
      <c r="A58" s="27" t="s">
        <v>44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  <c r="N58" s="29"/>
    </row>
    <row r="59" spans="1:15" ht="8.25" customHeight="1" x14ac:dyDescent="0.2">
      <c r="A59" s="27" t="s">
        <v>45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9"/>
      <c r="N59" s="29"/>
    </row>
    <row r="60" spans="1:15" ht="8.25" customHeight="1" x14ac:dyDescent="0.2">
      <c r="A60" s="30" t="s">
        <v>46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31"/>
      <c r="N60" s="31"/>
      <c r="O60" s="3"/>
    </row>
    <row r="61" spans="1:15" s="3" customFormat="1" ht="8.25" customHeight="1" x14ac:dyDescent="0.2">
      <c r="A61" s="44" t="s">
        <v>68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31"/>
      <c r="N61" s="31"/>
    </row>
    <row r="62" spans="1:15" s="3" customFormat="1" ht="8.25" customHeight="1" x14ac:dyDescent="0.2">
      <c r="A62" s="30" t="s">
        <v>69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9"/>
      <c r="N62" s="29"/>
      <c r="O62" s="2"/>
    </row>
    <row r="63" spans="1:15" s="3" customFormat="1" ht="8.25" customHeight="1" x14ac:dyDescent="0.2">
      <c r="A63" s="30" t="s">
        <v>54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  <c r="N63" s="29"/>
      <c r="O63" s="2"/>
    </row>
    <row r="64" spans="1:15" ht="8.25" customHeight="1" x14ac:dyDescent="0.2">
      <c r="A64" s="30" t="s">
        <v>55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1"/>
      <c r="N64" s="31"/>
      <c r="O64" s="3"/>
    </row>
    <row r="65" spans="1:15" s="3" customFormat="1" ht="8.25" customHeight="1" x14ac:dyDescent="0.2">
      <c r="A65" s="30" t="s">
        <v>47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1"/>
      <c r="N65" s="31"/>
    </row>
    <row r="66" spans="1:15" s="3" customFormat="1" ht="8.25" customHeight="1" x14ac:dyDescent="0.2">
      <c r="A66" s="30" t="s">
        <v>48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1"/>
      <c r="N66" s="31"/>
    </row>
    <row r="67" spans="1:15" s="3" customFormat="1" ht="8.25" customHeight="1" x14ac:dyDescent="0.2">
      <c r="A67" s="30" t="s">
        <v>65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1"/>
      <c r="N67" s="31"/>
    </row>
    <row r="68" spans="1:15" s="3" customFormat="1" ht="8.25" customHeight="1" x14ac:dyDescent="0.2">
      <c r="A68" s="33" t="s">
        <v>66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29"/>
      <c r="N68" s="29"/>
      <c r="O68" s="2"/>
    </row>
    <row r="69" spans="1:15" ht="8.25" customHeight="1" x14ac:dyDescent="0.2">
      <c r="A69" s="33" t="s">
        <v>67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5" ht="8.1" customHeight="1" x14ac:dyDescent="0.2">
      <c r="A70" s="33" t="s">
        <v>56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29"/>
      <c r="N70" s="29"/>
    </row>
    <row r="71" spans="1:15" ht="8.25" customHeight="1" x14ac:dyDescent="0.2">
      <c r="A71" s="27" t="s">
        <v>51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6" spans="1:15" x14ac:dyDescent="0.2">
      <c r="C76" s="2" t="s">
        <v>52</v>
      </c>
    </row>
  </sheetData>
  <mergeCells count="12">
    <mergeCell ref="G3:G4"/>
    <mergeCell ref="H3:H4"/>
    <mergeCell ref="I3:I4"/>
    <mergeCell ref="J3:J4"/>
    <mergeCell ref="L3:L4"/>
    <mergeCell ref="K3:K4"/>
    <mergeCell ref="F3:F4"/>
    <mergeCell ref="A3:A4"/>
    <mergeCell ref="B3:B4"/>
    <mergeCell ref="C3:C4"/>
    <mergeCell ref="D3:D4"/>
    <mergeCell ref="E3:E4"/>
  </mergeCells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P424</vt:lpstr>
      <vt:lpstr>'P424'!Área_de_impresión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López Zavala</dc:creator>
  <cp:lastModifiedBy>maria_guerrero</cp:lastModifiedBy>
  <cp:lastPrinted>2014-08-07T23:28:32Z</cp:lastPrinted>
  <dcterms:created xsi:type="dcterms:W3CDTF">2013-08-04T00:29:39Z</dcterms:created>
  <dcterms:modified xsi:type="dcterms:W3CDTF">2014-08-20T16:33:34Z</dcterms:modified>
</cp:coreProperties>
</file>