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UPCP\"/>
    </mc:Choice>
  </mc:AlternateContent>
  <bookViews>
    <workbookView xWindow="0" yWindow="2820" windowWidth="17280" windowHeight="9240" tabRatio="898"/>
  </bookViews>
  <sheets>
    <sheet name="FONDEN RUBRO" sheetId="29" r:id="rId1"/>
  </sheets>
  <definedNames>
    <definedName name="_Fill" hidden="1">#REF!</definedName>
    <definedName name="A_impresión_IM">#REF!</definedName>
    <definedName name="_xlnm.Print_Area" localSheetId="0">'FONDEN RUBRO'!$A$2:$Q$79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Q10" i="29" l="1"/>
  <c r="P10" i="29"/>
  <c r="O10" i="29"/>
  <c r="N10" i="29"/>
  <c r="L10" i="29"/>
  <c r="K10" i="29"/>
  <c r="I10" i="29"/>
  <c r="AF10" i="29"/>
  <c r="E10" i="29"/>
  <c r="D10" i="29"/>
  <c r="C10" i="29"/>
  <c r="AV10" i="29"/>
  <c r="AV15" i="29"/>
  <c r="J10" i="29"/>
  <c r="AH10" i="29"/>
  <c r="AH15" i="29" s="1"/>
  <c r="AG10" i="29"/>
  <c r="AG15" i="29" s="1"/>
  <c r="Z10" i="29"/>
  <c r="Z15" i="29"/>
  <c r="Y10" i="29"/>
  <c r="Y15" i="29"/>
  <c r="X10" i="29"/>
  <c r="W10" i="29"/>
  <c r="W15" i="29"/>
  <c r="AH11" i="29"/>
  <c r="AH13" i="29"/>
  <c r="AG11" i="29"/>
  <c r="AG13" i="29"/>
  <c r="AF11" i="29"/>
  <c r="AF13" i="29" s="1"/>
  <c r="AE11" i="29"/>
  <c r="AE13" i="29" s="1"/>
  <c r="AD11" i="29"/>
  <c r="AC11" i="29"/>
  <c r="AB11" i="29"/>
  <c r="AA11" i="29"/>
  <c r="Z11" i="29"/>
  <c r="Z13" i="29"/>
  <c r="Y11" i="29"/>
  <c r="Y13" i="29"/>
  <c r="X11" i="29"/>
  <c r="X13" i="29"/>
  <c r="W11" i="29"/>
  <c r="W13" i="29"/>
  <c r="AS10" i="29"/>
  <c r="AS15" i="29"/>
  <c r="AT10" i="29"/>
  <c r="AT15" i="29"/>
  <c r="BA10" i="29"/>
  <c r="BA15" i="29"/>
  <c r="BB10" i="29"/>
  <c r="BB15" i="29"/>
  <c r="AR11" i="29"/>
  <c r="AS11" i="29"/>
  <c r="AT11" i="29"/>
  <c r="AU11" i="29"/>
  <c r="AV11" i="29"/>
  <c r="AW11" i="29"/>
  <c r="AX11" i="29"/>
  <c r="AY11" i="29"/>
  <c r="AZ11" i="29"/>
  <c r="BA11" i="29"/>
  <c r="BB11" i="29"/>
  <c r="AQ10" i="29"/>
  <c r="AQ15" i="29"/>
  <c r="AQ11" i="29"/>
  <c r="AU10" i="29"/>
  <c r="AU15" i="29"/>
  <c r="AR10" i="29"/>
  <c r="AR15" i="29"/>
  <c r="AB10" i="29"/>
  <c r="AB15" i="29" s="1"/>
  <c r="B10" i="29"/>
  <c r="AY10" i="29"/>
  <c r="AY15" i="29"/>
  <c r="AZ10" i="29"/>
  <c r="AZ15" i="29"/>
  <c r="AX10" i="29"/>
  <c r="AX15" i="29"/>
  <c r="AB13" i="29"/>
  <c r="AD13" i="29"/>
  <c r="AD10" i="29"/>
  <c r="AD15" i="29"/>
  <c r="F10" i="29"/>
  <c r="AF15" i="29"/>
  <c r="AE10" i="29"/>
  <c r="AE15" i="29"/>
  <c r="AW10" i="29"/>
  <c r="AW15" i="29"/>
  <c r="AA13" i="29"/>
  <c r="AC13" i="29"/>
  <c r="AA10" i="29"/>
  <c r="AA15" i="29"/>
  <c r="AC10" i="29"/>
  <c r="AC15" i="29" s="1"/>
  <c r="X15" i="29"/>
</calcChain>
</file>

<file path=xl/sharedStrings.xml><?xml version="1.0" encoding="utf-8"?>
<sst xmlns="http://schemas.openxmlformats.org/spreadsheetml/2006/main" count="85" uniqueCount="84">
  <si>
    <t xml:space="preserve">   Equipo especializado </t>
  </si>
  <si>
    <t>Fondo de Desastres Naturales: Gasto federal autorizado con cargo al Ramo 23 y al Fideicomiso FONDEN por rubro de atención</t>
  </si>
  <si>
    <t xml:space="preserve">   Cobertura a infraestructura pública</t>
  </si>
  <si>
    <t xml:space="preserve">     Carretera y de transporte</t>
  </si>
  <si>
    <t xml:space="preserve">     Salud</t>
  </si>
  <si>
    <t xml:space="preserve">     Educativa</t>
  </si>
  <si>
    <t xml:space="preserve">     Eléctrica</t>
  </si>
  <si>
    <t xml:space="preserve">     Hidráulica y Urbana</t>
  </si>
  <si>
    <t xml:space="preserve">     Forestal</t>
  </si>
  <si>
    <t xml:space="preserve">     Naval</t>
  </si>
  <si>
    <t xml:space="preserve">   Atención a áreas naturales</t>
  </si>
  <si>
    <t xml:space="preserve">   Cobertura al patrimonio
   arqueológico, artístico e
   histórico</t>
  </si>
  <si>
    <t>3/ Incluye 8 163.9 millones de pesos por concepto de recursos excedentes, así como 16.5 millones de pesos correspondientes a donativos a los estados de Chiapas y Tabasco.</t>
  </si>
  <si>
    <t>(Millones de pesos)</t>
  </si>
  <si>
    <t>Concepto</t>
  </si>
  <si>
    <t>Fuente: Secretaría de Hacienda y Crédito Público.</t>
  </si>
  <si>
    <t xml:space="preserve">   </t>
  </si>
  <si>
    <t>AÑO</t>
  </si>
  <si>
    <t>SUMA</t>
  </si>
  <si>
    <t>DIFERENCIA</t>
  </si>
  <si>
    <t xml:space="preserve">     Pesquera, acuícola y portuaria</t>
  </si>
  <si>
    <t xml:space="preserve">     Medio Ambiente</t>
  </si>
  <si>
    <t xml:space="preserve">     Vivienda</t>
  </si>
  <si>
    <t>2011</t>
  </si>
  <si>
    <t xml:space="preserve">    pública</t>
  </si>
  <si>
    <t xml:space="preserve">   Cobertura a infraestructura</t>
  </si>
  <si>
    <t xml:space="preserve">   Autorizaciones por el Comité</t>
  </si>
  <si>
    <t xml:space="preserve">   Técnico del Fideicomiso</t>
  </si>
  <si>
    <t xml:space="preserve">   Dependencias  de la APF y</t>
  </si>
  <si>
    <t xml:space="preserve">   Ramo 23 Provisiones</t>
  </si>
  <si>
    <t xml:space="preserve">   Reserva financiera (Artículo</t>
  </si>
  <si>
    <t xml:space="preserve">   Públicos Estatales</t>
  </si>
  <si>
    <t>6/ La suma de los parciales puede no coincidir con los totales debido al redondeo de las cifras.</t>
  </si>
  <si>
    <t>7/ Se refiere a los  recursos para  la adquisición de suministros  de auxilio en situaciones  de  emergencia  y  desastre.</t>
  </si>
  <si>
    <t>11/ Corresponde a los recursos necesarios para constituir la reserva financiera prevista en el artículo 37, segundo párrafo, de la LFPRH.</t>
  </si>
  <si>
    <t xml:space="preserve">     Turística</t>
  </si>
  <si>
    <t xml:space="preserve">     Residuos sólidos</t>
  </si>
  <si>
    <t xml:space="preserve">Fondo de Desastres Naturales: Gasto federal autorizado con cargo al Ramo 23 y </t>
  </si>
  <si>
    <r>
      <t xml:space="preserve">      tres (FOPREDEN) del Ramo General 23,  </t>
    </r>
    <r>
      <rPr>
        <sz val="5.5"/>
        <color theme="1"/>
        <rFont val="Soberana Sans Light"/>
        <family val="3"/>
      </rPr>
      <t>se  transfirieron</t>
    </r>
    <r>
      <rPr>
        <sz val="5.5"/>
        <rFont val="Soberana Sans Light"/>
        <family val="3"/>
      </rPr>
      <t xml:space="preserve"> al Fideicomiso Preventivo de Desastres Naturales (FIPREDEN) coordinado por la  SEGOB  y al Fideicomiso FONDEN.</t>
    </r>
  </si>
  <si>
    <t xml:space="preserve">        los recursos para la realización de proyectos preventivos.</t>
  </si>
  <si>
    <t xml:space="preserve">        evaluación de daños de conformidad con la normatividad aplicable.</t>
  </si>
  <si>
    <t>13/ Se refiere a recursos otorgados  a dependencias de la APF y entidades federativas para llevar a cabo actividades de reconstrucción que no fue posible incluir durante el proceso de</t>
  </si>
  <si>
    <t xml:space="preserve">      rencia de riesgos catastróficos para protección del patrimonio del Fideicomiso FONDEN, la asistencia técnica del Banco Mundial y el desarrollo del  sistema de análisis de riesgos. </t>
  </si>
  <si>
    <t xml:space="preserve">     Zonas Costeras</t>
  </si>
  <si>
    <t xml:space="preserve">   EGIR</t>
  </si>
  <si>
    <t>Reserva Especial Fondo Guerrero</t>
  </si>
  <si>
    <t xml:space="preserve">       daños ocasionados por las lluvias extremas e inundaciones atípicas ocurridas en el mes de octubre de 2007.</t>
  </si>
  <si>
    <t>1/ Incluye 13 841.1  millones de pesos por concepto de recursos excedentes,  así como  3,991 millones de pesos del Programa de Reconstrucción (Art. 67 y Anexo 8, del PEF 2006).</t>
  </si>
  <si>
    <r>
      <t>8/ De  conformidad  con  lo  establecido en el artículo 32 de la Le</t>
    </r>
    <r>
      <rPr>
        <sz val="5.5"/>
        <color theme="1"/>
        <rFont val="Soberana Sans Light"/>
        <family val="3"/>
      </rPr>
      <t>y General de Protección Civil vigente hasta el 6 de junio de 2012</t>
    </r>
    <r>
      <rPr>
        <sz val="5.5"/>
        <rFont val="Soberana Sans Light"/>
        <family val="3"/>
      </rPr>
      <t xml:space="preserve"> y en el numeral cuatro, fracciones II y VII de las Reglas</t>
    </r>
  </si>
  <si>
    <r>
      <t xml:space="preserve">10/ Se  refiere a los recursos para la constitución de los Fondos de  Reconstrucción de Chiapas y </t>
    </r>
    <r>
      <rPr>
        <sz val="5.5"/>
        <color theme="1"/>
        <rFont val="Soberana Sans Light"/>
        <family val="3"/>
      </rPr>
      <t xml:space="preserve">Tabasco  por 1 mil </t>
    </r>
    <r>
      <rPr>
        <sz val="5.5"/>
        <rFont val="Soberana Sans Light"/>
        <family val="3"/>
      </rPr>
      <t xml:space="preserve">y 7 mil millones de pesos, respectivamente; para la atención  de los </t>
    </r>
  </si>
  <si>
    <t xml:space="preserve">12/ En  2010  incluye  los recursos  para  apoyar  a los estados de Baja California Sur e Hidalgo para la atención de daños ocasionados por fenómenos naturales ocurridos en 2009, así </t>
  </si>
  <si>
    <t xml:space="preserve">9/ Se  refiere a los recursos para el diseño de mecanismos financieros para protección del patrimonio del Fideicomiso FONDEN. En 2010 incluye 3.8 millones de pesos para apoyar al es- </t>
  </si>
  <si>
    <t>al Fideicomiso FONDEN por rubro de atención</t>
  </si>
  <si>
    <t xml:space="preserve">        para el PET, así como a Sonora para desarrollar una Estrategia de Gestión Integral de Riesgos.</t>
  </si>
  <si>
    <t xml:space="preserve">      Generales del FONDEN,  al  término de cada ejercicio  fiscal, de los recursos remanentes del Programa FONDEN, así como los correspondientes al Fondo para la Prevención de Desas-</t>
  </si>
  <si>
    <t>14/ En 2007 incluye 1 046.1 millones de pesos para el Fondo Revolvente; 5 710.1 millones de pesos para otros requerimientos de Chiapas, Hidalgo, Quintana Roo, Tabasco y Veracruz,</t>
  </si>
  <si>
    <t>2/ Incluye  21 424.3  millones  de  pesos por concepto  de  recursos  excedentes,  asÍ como 150 millones de pesos correspondientes a donativos a los estados de Chiapas y Tabasco.</t>
  </si>
  <si>
    <t xml:space="preserve">     Conap</t>
  </si>
  <si>
    <t>Sistema de Cuantificación de Pérdidas</t>
  </si>
  <si>
    <t>15/ Recursos complemtarios autorizados para la reconstrucción del estado de Guerrero.</t>
  </si>
  <si>
    <t>16/ En  2005 y 2006 se  refiere los  recursos destinados a cubrir al  Colegio de México los costos de evaluación del FONDEN.  En 2011 se refiere a los recursos autorizados a SEDESOL</t>
  </si>
  <si>
    <t xml:space="preserve">   Constitución de Fideicomisos </t>
  </si>
  <si>
    <t xml:space="preserve">     Militar</t>
  </si>
  <si>
    <r>
      <t>4/ El presupuesto anual aprobado para el Programa FONDEN en el Ramo General 23 Provisiones Salariales y Económicas</t>
    </r>
    <r>
      <rPr>
        <sz val="5.5"/>
        <color theme="1"/>
        <rFont val="Soberana Sans Light"/>
        <family val="3"/>
      </rPr>
      <t xml:space="preserve"> fue</t>
    </r>
    <r>
      <rPr>
        <sz val="5.5"/>
        <rFont val="Soberana Sans Light"/>
        <family val="3"/>
      </rPr>
      <t xml:space="preserve"> de 10 mil millones de pesos.</t>
    </r>
  </si>
  <si>
    <r>
      <t xml:space="preserve"> TOTAL</t>
    </r>
    <r>
      <rPr>
        <b/>
        <vertAlign val="superscript"/>
        <sz val="6"/>
        <rFont val="Soberana Sans Light"/>
        <family val="3"/>
      </rPr>
      <t>6/</t>
    </r>
  </si>
  <si>
    <r>
      <t xml:space="preserve">   Atención a damnificados</t>
    </r>
    <r>
      <rPr>
        <vertAlign val="superscript"/>
        <sz val="6"/>
        <rFont val="Soberana Sans Light"/>
        <family val="3"/>
      </rPr>
      <t>7/</t>
    </r>
  </si>
  <si>
    <r>
      <t xml:space="preserve">   Recursos no ejercidos</t>
    </r>
    <r>
      <rPr>
        <vertAlign val="superscript"/>
        <sz val="6"/>
        <rFont val="Soberana Sans Light"/>
        <family val="3"/>
      </rPr>
      <t>8/</t>
    </r>
  </si>
  <si>
    <r>
      <t xml:space="preserve">   Seguro de riesgo</t>
    </r>
    <r>
      <rPr>
        <vertAlign val="superscript"/>
        <sz val="6"/>
        <rFont val="Soberana Sans Light"/>
        <family val="3"/>
      </rPr>
      <t>9/</t>
    </r>
  </si>
  <si>
    <r>
      <t xml:space="preserve">   Fondo de Reconstrucción</t>
    </r>
    <r>
      <rPr>
        <vertAlign val="superscript"/>
        <sz val="6"/>
        <rFont val="Soberana Sans Light"/>
        <family val="3"/>
      </rPr>
      <t>10/</t>
    </r>
  </si>
  <si>
    <r>
      <t xml:space="preserve">   37,  LFPRH)</t>
    </r>
    <r>
      <rPr>
        <vertAlign val="superscript"/>
        <sz val="6"/>
        <rFont val="Soberana Sans Light"/>
        <family val="3"/>
      </rPr>
      <t>11/</t>
    </r>
  </si>
  <si>
    <r>
      <t xml:space="preserve">    FONDEN</t>
    </r>
    <r>
      <rPr>
        <vertAlign val="superscript"/>
        <sz val="6"/>
        <rFont val="Soberana Sans Light"/>
        <family val="3"/>
      </rPr>
      <t>12/</t>
    </r>
  </si>
  <si>
    <r>
      <t xml:space="preserve">   entidades  federativas</t>
    </r>
    <r>
      <rPr>
        <vertAlign val="superscript"/>
        <sz val="6"/>
        <rFont val="Soberana Sans Light"/>
        <family val="3"/>
      </rPr>
      <t>13/</t>
    </r>
  </si>
  <si>
    <r>
      <t xml:space="preserve">   Salariales y Económicas</t>
    </r>
    <r>
      <rPr>
        <vertAlign val="superscript"/>
        <sz val="6"/>
        <rFont val="Soberana Sans Light"/>
        <family val="3"/>
      </rPr>
      <t>14/</t>
    </r>
  </si>
  <si>
    <r>
      <t>Recursos complementarios autorizados</t>
    </r>
    <r>
      <rPr>
        <vertAlign val="superscript"/>
        <sz val="6"/>
        <rFont val="Soberana Sans Light"/>
        <family val="3"/>
      </rPr>
      <t>15/</t>
    </r>
  </si>
  <si>
    <r>
      <t xml:space="preserve">   Otros</t>
    </r>
    <r>
      <rPr>
        <vertAlign val="superscript"/>
        <sz val="6"/>
        <rFont val="Soberana Sans Light"/>
        <family val="3"/>
      </rPr>
      <t>16/</t>
    </r>
  </si>
  <si>
    <t>5/ Cifras al mes de junio.</t>
  </si>
  <si>
    <t xml:space="preserve">      tado de Tabasco para el desarrollo de una  Estrategia  de Gestión Integral de Riesgos. En 2011 se refiere a los recursos autorizados  para  la contratación de un esquema de transfe-</t>
  </si>
  <si>
    <r>
      <t xml:space="preserve"> 2016</t>
    </r>
    <r>
      <rPr>
        <vertAlign val="superscript"/>
        <sz val="6"/>
        <rFont val="Soberana Sans Light"/>
        <family val="3"/>
      </rPr>
      <t>5/</t>
    </r>
  </si>
  <si>
    <r>
      <t xml:space="preserve"> 2012</t>
    </r>
    <r>
      <rPr>
        <vertAlign val="superscript"/>
        <sz val="6"/>
        <rFont val="Soberana Sans Light"/>
        <family val="3"/>
      </rPr>
      <t>4/</t>
    </r>
  </si>
  <si>
    <r>
      <t xml:space="preserve"> 2008</t>
    </r>
    <r>
      <rPr>
        <vertAlign val="superscript"/>
        <sz val="6"/>
        <rFont val="Soberana Sans Light"/>
        <family val="3"/>
      </rPr>
      <t>3/</t>
    </r>
  </si>
  <si>
    <r>
      <t xml:space="preserve"> 2007</t>
    </r>
    <r>
      <rPr>
        <vertAlign val="superscript"/>
        <sz val="6"/>
        <rFont val="Soberana Sans Light"/>
        <family val="3"/>
      </rPr>
      <t>2/</t>
    </r>
  </si>
  <si>
    <r>
      <t xml:space="preserve"> 2006</t>
    </r>
    <r>
      <rPr>
        <vertAlign val="superscript"/>
        <sz val="6"/>
        <rFont val="Soberana Sans Light"/>
        <family val="3"/>
      </rPr>
      <t>1/</t>
    </r>
  </si>
  <si>
    <t xml:space="preserve">        España,  Italia,   Japón y la República de Corea, así como de mexicanos y otras personas en el exterior para los estados de Chiapas y Tabasco.</t>
  </si>
  <si>
    <t xml:space="preserve">         y 150.0 millones  de  pesos  por concepto  de  donativos  para Tabasco y Chiapas.   En 2008  considera  16.5 millones de pesos correspondientes a donativos  realizados por China,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</si>
</sst>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0.0"/>
    <numFmt numFmtId="166" formatCode="_-[$€-2]* #,##0.00_-;\-[$€-2]* #,##0.00_-;_-[$€-2]* &quot;-&quot;??_-"/>
    <numFmt numFmtId="167" formatCode="###,###,##0.0___________);\-###,###,##0.0___________)"/>
    <numFmt numFmtId="168" formatCode="###,###,##0.0_________);\-###,###,##0.0_________)"/>
    <numFmt numFmtId="169" formatCode="###\ ###\ ##0.0___);\-###,###,##0.0_________)"/>
    <numFmt numFmtId="170" formatCode="###\ ##0.0_);\-\ ###\ ##0.0__\)"/>
    <numFmt numFmtId="171" formatCode="###\ ##0.0___);\-\ ###\ ##0.0___)"/>
    <numFmt numFmtId="172" formatCode="0.0000000"/>
    <numFmt numFmtId="173" formatCode="0.00000000"/>
    <numFmt numFmtId="174" formatCode="#\ ##0.0"/>
  </numFmts>
  <fonts count="33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EurekaSans-RegularCaps"/>
      <family val="3"/>
    </font>
    <font>
      <b/>
      <sz val="7"/>
      <name val="EurekaSans-RegularCaps"/>
      <family val="3"/>
    </font>
    <font>
      <sz val="10"/>
      <name val="Presidencia Fina"/>
      <family val="3"/>
    </font>
    <font>
      <sz val="7"/>
      <name val="Presidencia Fina"/>
      <family val="3"/>
    </font>
    <font>
      <sz val="6"/>
      <name val="Presidencia Fina"/>
      <family val="3"/>
    </font>
    <font>
      <sz val="14"/>
      <name val="Presidencia Base"/>
      <family val="3"/>
    </font>
    <font>
      <i/>
      <sz val="7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8"/>
      <name val="EurekaSans-RegularCaps"/>
      <family val="3"/>
    </font>
    <font>
      <b/>
      <sz val="7"/>
      <name val="Arial"/>
      <family val="2"/>
    </font>
    <font>
      <sz val="7"/>
      <name val="Arial"/>
      <family val="2"/>
    </font>
    <font>
      <b/>
      <sz val="8.5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sz val="7.5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5.5"/>
      <name val="Soberana Sans Light"/>
      <family val="3"/>
    </font>
    <font>
      <b/>
      <sz val="10"/>
      <name val="Arial"/>
      <family val="2"/>
    </font>
    <font>
      <b/>
      <sz val="4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quotePrefix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2" fillId="0" borderId="4" xfId="0" applyFont="1" applyBorder="1" applyAlignment="1" applyProtection="1">
      <alignment horizontal="left" vertical="top"/>
    </xf>
    <xf numFmtId="0" fontId="12" fillId="0" borderId="4" xfId="0" applyFont="1" applyFill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right" vertical="top"/>
    </xf>
    <xf numFmtId="0" fontId="13" fillId="0" borderId="4" xfId="0" applyFont="1" applyBorder="1" applyAlignment="1" applyProtection="1">
      <alignment horizontal="left" vertical="top"/>
    </xf>
    <xf numFmtId="0" fontId="14" fillId="0" borderId="0" xfId="0" applyFont="1" applyAlignment="1">
      <alignment horizontal="center"/>
    </xf>
    <xf numFmtId="169" fontId="14" fillId="0" borderId="0" xfId="0" applyNumberFormat="1" applyFont="1"/>
    <xf numFmtId="0" fontId="14" fillId="0" borderId="0" xfId="0" applyFont="1"/>
    <xf numFmtId="0" fontId="2" fillId="0" borderId="0" xfId="0" applyFont="1" applyBorder="1" applyAlignment="1" applyProtection="1">
      <alignment horizontal="left" vertical="top"/>
    </xf>
    <xf numFmtId="171" fontId="4" fillId="0" borderId="6" xfId="0" applyNumberFormat="1" applyFont="1" applyFill="1" applyBorder="1" applyAlignment="1">
      <alignment horizontal="right"/>
    </xf>
    <xf numFmtId="173" fontId="0" fillId="0" borderId="0" xfId="0" applyNumberFormat="1" applyAlignment="1">
      <alignment vertical="center"/>
    </xf>
    <xf numFmtId="170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7" fillId="0" borderId="0" xfId="0" quotePrefix="1" applyNumberFormat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3" borderId="0" xfId="0" applyFont="1" applyFill="1"/>
    <xf numFmtId="0" fontId="18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vertical="center"/>
    </xf>
    <xf numFmtId="0" fontId="24" fillId="0" borderId="0" xfId="0" applyFont="1" applyBorder="1" applyAlignment="1" applyProtection="1">
      <alignment horizontal="left" vertical="center"/>
    </xf>
    <xf numFmtId="167" fontId="24" fillId="0" borderId="0" xfId="0" applyNumberFormat="1" applyFont="1" applyBorder="1" applyAlignment="1">
      <alignment horizontal="right" vertical="center"/>
    </xf>
    <xf numFmtId="167" fontId="24" fillId="0" borderId="0" xfId="0" applyNumberFormat="1" applyFont="1" applyBorder="1" applyAlignment="1">
      <alignment vertical="center"/>
    </xf>
    <xf numFmtId="168" fontId="24" fillId="0" borderId="0" xfId="0" applyNumberFormat="1" applyFont="1" applyBorder="1" applyAlignment="1">
      <alignment horizontal="right" vertical="center"/>
    </xf>
    <xf numFmtId="170" fontId="23" fillId="0" borderId="0" xfId="0" applyNumberFormat="1" applyFont="1" applyFill="1" applyBorder="1" applyAlignment="1">
      <alignment horizontal="right"/>
    </xf>
    <xf numFmtId="171" fontId="23" fillId="0" borderId="3" xfId="0" applyNumberFormat="1" applyFont="1" applyFill="1" applyBorder="1" applyAlignment="1">
      <alignment horizontal="right"/>
    </xf>
    <xf numFmtId="171" fontId="23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justify" vertical="top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horizontal="left"/>
    </xf>
    <xf numFmtId="0" fontId="25" fillId="0" borderId="0" xfId="0" applyNumberFormat="1" applyFont="1" applyFill="1" applyAlignment="1">
      <alignment horizontal="left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2" xfId="0" quotePrefix="1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left"/>
    </xf>
    <xf numFmtId="0" fontId="24" fillId="4" borderId="5" xfId="0" quotePrefix="1" applyFont="1" applyFill="1" applyBorder="1" applyAlignment="1" applyProtection="1">
      <alignment horizontal="center" vertical="center"/>
    </xf>
    <xf numFmtId="0" fontId="24" fillId="4" borderId="5" xfId="0" quotePrefix="1" applyFont="1" applyFill="1" applyBorder="1" applyAlignment="1" applyProtection="1">
      <alignment horizontal="left" vertical="center"/>
    </xf>
    <xf numFmtId="0" fontId="24" fillId="4" borderId="7" xfId="0" quotePrefix="1" applyFont="1" applyFill="1" applyBorder="1" applyAlignment="1" applyProtection="1">
      <alignment horizontal="left" vertical="center"/>
    </xf>
    <xf numFmtId="0" fontId="22" fillId="4" borderId="2" xfId="0" applyFont="1" applyFill="1" applyBorder="1" applyAlignment="1" applyProtection="1">
      <alignment horizontal="center"/>
    </xf>
    <xf numFmtId="0" fontId="22" fillId="4" borderId="1" xfId="0" applyFont="1" applyFill="1" applyBorder="1" applyAlignment="1"/>
    <xf numFmtId="0" fontId="25" fillId="4" borderId="1" xfId="0" applyFont="1" applyFill="1" applyBorder="1" applyAlignment="1" applyProtection="1">
      <alignment horizontal="left"/>
    </xf>
    <xf numFmtId="0" fontId="25" fillId="4" borderId="1" xfId="0" applyFont="1" applyFill="1" applyBorder="1" applyAlignment="1" applyProtection="1">
      <alignment horizontal="left" wrapText="1"/>
    </xf>
    <xf numFmtId="0" fontId="22" fillId="4" borderId="5" xfId="0" applyFont="1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/>
    <xf numFmtId="0" fontId="23" fillId="0" borderId="1" xfId="0" applyFont="1" applyFill="1" applyBorder="1" applyAlignment="1"/>
    <xf numFmtId="174" fontId="26" fillId="0" borderId="1" xfId="0" applyNumberFormat="1" applyFont="1" applyFill="1" applyBorder="1" applyAlignment="1">
      <alignment horizontal="right"/>
    </xf>
    <xf numFmtId="170" fontId="26" fillId="0" borderId="1" xfId="0" applyNumberFormat="1" applyFont="1" applyFill="1" applyBorder="1" applyAlignment="1">
      <alignment horizontal="right"/>
    </xf>
    <xf numFmtId="174" fontId="26" fillId="3" borderId="1" xfId="0" applyNumberFormat="1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169" fontId="24" fillId="0" borderId="5" xfId="0" applyNumberFormat="1" applyFont="1" applyFill="1" applyBorder="1" applyAlignment="1">
      <alignment horizontal="distributed"/>
    </xf>
    <xf numFmtId="170" fontId="24" fillId="0" borderId="5" xfId="0" applyNumberFormat="1" applyFont="1" applyFill="1" applyBorder="1" applyAlignment="1">
      <alignment horizontal="right"/>
    </xf>
    <xf numFmtId="171" fontId="24" fillId="0" borderId="5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0" fillId="0" borderId="1" xfId="0" applyBorder="1"/>
    <xf numFmtId="0" fontId="24" fillId="4" borderId="8" xfId="0" quotePrefix="1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left"/>
    </xf>
    <xf numFmtId="172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5" fontId="12" fillId="0" borderId="4" xfId="0" applyNumberFormat="1" applyFont="1" applyBorder="1" applyAlignment="1" applyProtection="1">
      <alignment horizontal="right" vertical="top"/>
    </xf>
    <xf numFmtId="174" fontId="30" fillId="0" borderId="1" xfId="0" applyNumberFormat="1" applyFont="1" applyFill="1" applyBorder="1" applyAlignment="1">
      <alignment horizontal="right"/>
    </xf>
    <xf numFmtId="170" fontId="30" fillId="0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1" xfId="0" applyFont="1" applyFill="1" applyBorder="1" applyAlignment="1"/>
    <xf numFmtId="164" fontId="26" fillId="3" borderId="1" xfId="0" applyNumberFormat="1" applyFont="1" applyFill="1" applyBorder="1" applyAlignment="1">
      <alignment horizontal="right"/>
    </xf>
    <xf numFmtId="171" fontId="24" fillId="3" borderId="5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174" fontId="26" fillId="3" borderId="6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74" fontId="3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vertical="center"/>
    </xf>
    <xf numFmtId="164" fontId="26" fillId="3" borderId="9" xfId="0" applyNumberFormat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24" fillId="4" borderId="2" xfId="0" quotePrefix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2" borderId="2" xfId="0" applyFont="1" applyFill="1" applyBorder="1" applyAlignment="1" applyProtection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2" xfId="0" quotePrefix="1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24" fillId="4" borderId="2" xfId="0" quotePrefix="1" applyFont="1" applyFill="1" applyBorder="1" applyAlignment="1" applyProtection="1">
      <alignment vertical="center"/>
    </xf>
    <xf numFmtId="0" fontId="24" fillId="4" borderId="5" xfId="0" applyFont="1" applyFill="1" applyBorder="1" applyAlignment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showGridLines="0" tabSelected="1" zoomScale="150" workbookViewId="0">
      <selection activeCell="A75" sqref="A75"/>
    </sheetView>
  </sheetViews>
  <sheetFormatPr baseColWidth="10" defaultRowHeight="12.75"/>
  <cols>
    <col min="1" max="1" width="15.5703125" style="4" customWidth="1"/>
    <col min="2" max="2" width="3.7109375" customWidth="1"/>
    <col min="3" max="4" width="4" customWidth="1"/>
    <col min="5" max="5" width="3.85546875" customWidth="1"/>
    <col min="6" max="6" width="4" customWidth="1"/>
    <col min="7" max="9" width="4.5703125" customWidth="1"/>
    <col min="10" max="10" width="4.28515625" customWidth="1"/>
    <col min="11" max="12" width="4.42578125" customWidth="1"/>
    <col min="13" max="13" width="4.5703125" customWidth="1"/>
    <col min="14" max="14" width="4.42578125" customWidth="1"/>
    <col min="15" max="15" width="4.7109375" customWidth="1"/>
    <col min="16" max="17" width="4.5703125" customWidth="1"/>
    <col min="18" max="18" width="2.7109375" customWidth="1"/>
    <col min="42" max="42" width="6.5703125" customWidth="1"/>
    <col min="43" max="52" width="5.7109375" customWidth="1"/>
  </cols>
  <sheetData>
    <row r="1" spans="1:55" ht="21" customHeight="1">
      <c r="A1" s="6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72"/>
      <c r="O1" s="83"/>
      <c r="P1" s="89"/>
      <c r="Q1" s="2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55" s="101" customFormat="1" ht="9.75" customHeight="1">
      <c r="A2" s="108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9"/>
      <c r="O2" s="99"/>
      <c r="P2" s="99"/>
      <c r="Q2" s="100"/>
    </row>
    <row r="3" spans="1:55" ht="9.75" customHeight="1">
      <c r="A3" s="108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73"/>
      <c r="O3" s="84"/>
      <c r="P3" s="90"/>
      <c r="Q3" s="27"/>
      <c r="AP3" s="105" t="s">
        <v>1</v>
      </c>
      <c r="AQ3" s="105"/>
      <c r="AR3" s="105"/>
      <c r="AS3" s="105"/>
      <c r="AT3" s="105"/>
      <c r="AU3" s="106"/>
      <c r="AV3" s="106"/>
      <c r="AW3" s="106"/>
      <c r="AX3" s="106"/>
      <c r="AY3" s="106"/>
      <c r="AZ3" s="106"/>
      <c r="BA3" s="106"/>
    </row>
    <row r="4" spans="1:55" ht="9" customHeight="1">
      <c r="A4" s="110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74"/>
      <c r="O4" s="85"/>
      <c r="P4" s="91"/>
      <c r="Q4" s="28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55" ht="2.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55" ht="12.95" customHeight="1">
      <c r="A6" s="112" t="s">
        <v>14</v>
      </c>
      <c r="B6" s="112">
        <v>2001</v>
      </c>
      <c r="C6" s="112">
        <v>2002</v>
      </c>
      <c r="D6" s="112">
        <v>2003</v>
      </c>
      <c r="E6" s="112">
        <v>2004</v>
      </c>
      <c r="F6" s="112">
        <v>2005</v>
      </c>
      <c r="G6" s="114" t="s">
        <v>81</v>
      </c>
      <c r="H6" s="116" t="s">
        <v>80</v>
      </c>
      <c r="I6" s="112" t="s">
        <v>79</v>
      </c>
      <c r="J6" s="51">
        <v>2009</v>
      </c>
      <c r="K6" s="51">
        <v>2010</v>
      </c>
      <c r="L6" s="52" t="s">
        <v>23</v>
      </c>
      <c r="M6" s="52" t="s">
        <v>78</v>
      </c>
      <c r="N6" s="76">
        <v>2013</v>
      </c>
      <c r="O6" s="76">
        <v>2014</v>
      </c>
      <c r="P6" s="52">
        <v>2015</v>
      </c>
      <c r="Q6" s="98" t="s">
        <v>77</v>
      </c>
      <c r="W6" s="102">
        <v>1996</v>
      </c>
      <c r="X6" s="102">
        <v>1997</v>
      </c>
      <c r="Y6" s="102">
        <v>1998</v>
      </c>
      <c r="Z6" s="102">
        <v>1999</v>
      </c>
      <c r="AA6" s="102">
        <v>2000</v>
      </c>
      <c r="AB6" s="102">
        <v>2001</v>
      </c>
      <c r="AC6" s="102">
        <v>2002</v>
      </c>
      <c r="AD6" s="102">
        <v>2003</v>
      </c>
      <c r="AE6" s="102">
        <v>2004</v>
      </c>
      <c r="AF6" s="102">
        <v>2005</v>
      </c>
      <c r="AG6" s="102">
        <v>2006</v>
      </c>
      <c r="AH6" s="102">
        <v>2007</v>
      </c>
      <c r="AP6" s="15" t="s">
        <v>2</v>
      </c>
    </row>
    <row r="7" spans="1:55" ht="2.1" customHeight="1">
      <c r="A7" s="113"/>
      <c r="B7" s="113"/>
      <c r="C7" s="117"/>
      <c r="D7" s="117"/>
      <c r="E7" s="117"/>
      <c r="F7" s="117"/>
      <c r="G7" s="115"/>
      <c r="H7" s="117"/>
      <c r="I7" s="115"/>
      <c r="J7" s="53"/>
      <c r="K7" s="53"/>
      <c r="L7" s="54"/>
      <c r="M7" s="55"/>
      <c r="N7" s="56"/>
      <c r="O7" s="56"/>
      <c r="P7" s="56"/>
      <c r="Q7" s="56"/>
      <c r="W7" s="104"/>
      <c r="X7" s="104"/>
      <c r="Y7" s="104"/>
      <c r="Z7" s="104"/>
      <c r="AA7" s="104"/>
      <c r="AB7" s="104"/>
      <c r="AC7" s="103"/>
      <c r="AD7" s="103"/>
      <c r="AE7" s="103"/>
      <c r="AF7" s="103"/>
      <c r="AG7" s="103"/>
      <c r="AH7" s="103"/>
    </row>
    <row r="8" spans="1:55" ht="2.1" customHeight="1">
      <c r="A8" s="57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86"/>
      <c r="P8" s="86"/>
      <c r="Q8" s="75"/>
    </row>
    <row r="9" spans="1:55" ht="2.1" customHeight="1">
      <c r="A9" s="58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5"/>
      <c r="AP9" s="8" t="s">
        <v>17</v>
      </c>
      <c r="AQ9" s="9">
        <v>1996</v>
      </c>
      <c r="AR9" s="9">
        <v>1997</v>
      </c>
      <c r="AS9" s="9">
        <v>1998</v>
      </c>
      <c r="AT9" s="9">
        <v>1999</v>
      </c>
      <c r="AU9" s="9">
        <v>2000</v>
      </c>
      <c r="AV9" s="9">
        <v>2001</v>
      </c>
      <c r="AW9" s="9">
        <v>2002</v>
      </c>
      <c r="AX9" s="9">
        <v>2003</v>
      </c>
      <c r="AY9" s="9">
        <v>2004</v>
      </c>
      <c r="AZ9" s="9">
        <v>2005</v>
      </c>
      <c r="BA9" s="9">
        <v>2006</v>
      </c>
      <c r="BB9" s="9">
        <v>2007</v>
      </c>
    </row>
    <row r="10" spans="1:55" s="79" customFormat="1" ht="9.6" customHeight="1">
      <c r="A10" s="77" t="s">
        <v>64</v>
      </c>
      <c r="B10" s="81">
        <f t="shared" ref="B10:F10" si="0">+B11+B28+B29+B30+B31+B35+B37+B38+B50</f>
        <v>825.3</v>
      </c>
      <c r="C10" s="81">
        <f t="shared" si="0"/>
        <v>4044.5</v>
      </c>
      <c r="D10" s="81">
        <f t="shared" si="0"/>
        <v>1764.8000000000002</v>
      </c>
      <c r="E10" s="81">
        <f t="shared" si="0"/>
        <v>1863.3000000000002</v>
      </c>
      <c r="F10" s="81">
        <f t="shared" si="0"/>
        <v>8529.6</v>
      </c>
      <c r="G10" s="81">
        <v>19766.3</v>
      </c>
      <c r="H10" s="81">
        <v>29096</v>
      </c>
      <c r="I10" s="81">
        <f>I11+I28+I35+I37+I38+I40+I43+I46+I48</f>
        <v>17495.117623800001</v>
      </c>
      <c r="J10" s="82">
        <f>J11+J28+J35+J37+J38+J40+J43+J46+J48</f>
        <v>5531.5525055400012</v>
      </c>
      <c r="K10" s="81">
        <f>K11+K28+K35+K37+K38+K40+K43+K46+K48</f>
        <v>24137.402112650001</v>
      </c>
      <c r="L10" s="81">
        <f>L11+L28+L35+L37+L38+L40+L43+L46+L48+L50</f>
        <v>41816.230551009998</v>
      </c>
      <c r="M10" s="81">
        <v>16563.900000000001</v>
      </c>
      <c r="N10" s="81">
        <f>SUM(N13:N50)</f>
        <v>21751.999999999996</v>
      </c>
      <c r="O10" s="81">
        <f t="shared" ref="O10:Q10" si="1">SUM(O13:O50)</f>
        <v>36573.599999999999</v>
      </c>
      <c r="P10" s="81">
        <f t="shared" si="1"/>
        <v>16420.5</v>
      </c>
      <c r="Q10" s="94">
        <f t="shared" si="1"/>
        <v>6700.0999999999985</v>
      </c>
      <c r="R10" s="78"/>
      <c r="W10" s="16" t="e">
        <f>#REF!+#REF!+#REF!+#REF!+#REF!+#REF!+#REF!+#REF!+#REF!</f>
        <v>#REF!</v>
      </c>
      <c r="X10" s="16" t="e">
        <f>#REF!+#REF!+#REF!+#REF!+#REF!+#REF!+#REF!+#REF!+#REF!</f>
        <v>#REF!</v>
      </c>
      <c r="Y10" s="16" t="e">
        <f>#REF!+#REF!+#REF!+#REF!+#REF!+#REF!+#REF!+#REF!+#REF!</f>
        <v>#REF!</v>
      </c>
      <c r="Z10" s="16" t="e">
        <f>#REF!+#REF!+#REF!+#REF!+#REF!+#REF!+#REF!+#REF!+#REF!</f>
        <v>#REF!</v>
      </c>
      <c r="AA10" s="16" t="e">
        <f>#REF!+#REF!+#REF!+#REF!+#REF!+#REF!+#REF!+#REF!+#REF!</f>
        <v>#REF!</v>
      </c>
      <c r="AB10" s="16">
        <f t="shared" ref="AB10:AG10" si="2">B11+B28+B29+B30+B31+B35+B37+B38+B50</f>
        <v>825.3</v>
      </c>
      <c r="AC10" s="16">
        <f t="shared" si="2"/>
        <v>4044.5</v>
      </c>
      <c r="AD10" s="16">
        <f t="shared" si="2"/>
        <v>1764.8000000000002</v>
      </c>
      <c r="AE10" s="16">
        <f t="shared" si="2"/>
        <v>1863.3000000000002</v>
      </c>
      <c r="AF10" s="16">
        <f t="shared" si="2"/>
        <v>8529.6</v>
      </c>
      <c r="AG10" s="16">
        <f t="shared" si="2"/>
        <v>7932</v>
      </c>
      <c r="AH10" s="16">
        <f>M11+M28+M29+M30+M31+M35+M37+M38+M50</f>
        <v>16563.999999999996</v>
      </c>
      <c r="AI10" s="16"/>
      <c r="AJ10" s="16"/>
      <c r="AK10" s="16"/>
      <c r="AL10" s="16"/>
      <c r="AM10" s="16"/>
      <c r="AN10" s="16"/>
      <c r="AO10" s="16"/>
      <c r="AP10" s="16" t="s">
        <v>18</v>
      </c>
      <c r="AQ10" s="80" t="e">
        <f>SUM(#REF!)+#REF!</f>
        <v>#REF!</v>
      </c>
      <c r="AR10" s="80" t="e">
        <f>SUM(#REF!)+#REF!</f>
        <v>#REF!</v>
      </c>
      <c r="AS10" s="80" t="e">
        <f>SUM(#REF!)+#REF!</f>
        <v>#REF!</v>
      </c>
      <c r="AT10" s="80" t="e">
        <f>SUM(#REF!)+#REF!</f>
        <v>#REF!</v>
      </c>
      <c r="AU10" s="80" t="e">
        <f>SUM(#REF!)+#REF!</f>
        <v>#REF!</v>
      </c>
      <c r="AV10" s="80">
        <f t="shared" ref="AV10:BA10" si="3">SUM(B28:B50)+B11</f>
        <v>825.3</v>
      </c>
      <c r="AW10" s="80">
        <f t="shared" si="3"/>
        <v>4044.5</v>
      </c>
      <c r="AX10" s="80">
        <f t="shared" si="3"/>
        <v>1764.8</v>
      </c>
      <c r="AY10" s="80">
        <f t="shared" si="3"/>
        <v>1863.3000000000002</v>
      </c>
      <c r="AZ10" s="80">
        <f t="shared" si="3"/>
        <v>8529.5999999999985</v>
      </c>
      <c r="BA10" s="80">
        <f t="shared" si="3"/>
        <v>19766.3</v>
      </c>
      <c r="BB10" s="80">
        <f>SUM(M28:M50)+M11</f>
        <v>16564</v>
      </c>
    </row>
    <row r="11" spans="1:55" s="3" customFormat="1" ht="9" customHeight="1">
      <c r="A11" s="59" t="s">
        <v>25</v>
      </c>
      <c r="B11" s="65">
        <v>259.2</v>
      </c>
      <c r="C11" s="65">
        <v>1771.9</v>
      </c>
      <c r="D11" s="65">
        <v>677.8</v>
      </c>
      <c r="E11" s="65">
        <v>1289.6000000000001</v>
      </c>
      <c r="F11" s="65">
        <v>5782.9</v>
      </c>
      <c r="G11" s="65">
        <v>6233.8</v>
      </c>
      <c r="H11" s="65">
        <v>3655.4</v>
      </c>
      <c r="I11" s="65">
        <v>5074.8899939999992</v>
      </c>
      <c r="J11" s="66">
        <v>4143.2040510000006</v>
      </c>
      <c r="K11" s="65">
        <v>13386.857797589999</v>
      </c>
      <c r="L11" s="65">
        <v>13880.369277759999</v>
      </c>
      <c r="M11" s="65">
        <v>15164.499999999998</v>
      </c>
      <c r="N11" s="65">
        <v>19216.899999999998</v>
      </c>
      <c r="O11" s="68">
        <v>24933.899999999994</v>
      </c>
      <c r="P11" s="68">
        <v>8973.5999999999985</v>
      </c>
      <c r="Q11" s="87">
        <v>4831.5</v>
      </c>
      <c r="R11" s="17"/>
      <c r="W11" s="18" t="e">
        <f>SUM(#REF!)</f>
        <v>#REF!</v>
      </c>
      <c r="X11" s="18" t="e">
        <f>SUM(#REF!)</f>
        <v>#REF!</v>
      </c>
      <c r="Y11" s="18" t="e">
        <f>SUM(#REF!)</f>
        <v>#REF!</v>
      </c>
      <c r="Z11" s="18" t="e">
        <f>SUM(#REF!)</f>
        <v>#REF!</v>
      </c>
      <c r="AA11" s="18" t="e">
        <f>SUM(#REF!)</f>
        <v>#REF!</v>
      </c>
      <c r="AB11" s="18">
        <f t="shared" ref="AB11:AG11" si="4">SUM(B13:B24)</f>
        <v>259.2</v>
      </c>
      <c r="AC11" s="18">
        <f t="shared" si="4"/>
        <v>1771.9</v>
      </c>
      <c r="AD11" s="18">
        <f t="shared" si="4"/>
        <v>677.8</v>
      </c>
      <c r="AE11" s="18">
        <f t="shared" si="4"/>
        <v>1289.6000000000001</v>
      </c>
      <c r="AF11" s="18">
        <f t="shared" si="4"/>
        <v>5782.9</v>
      </c>
      <c r="AG11" s="18">
        <f t="shared" si="4"/>
        <v>2242.8000000000002</v>
      </c>
      <c r="AH11" s="18">
        <f>SUM(M13:M24)</f>
        <v>15140.799999999997</v>
      </c>
      <c r="AI11" s="18"/>
      <c r="AJ11" s="18"/>
      <c r="AK11" s="18"/>
      <c r="AL11" s="18"/>
      <c r="AM11" s="18"/>
      <c r="AN11" s="18"/>
      <c r="AO11" s="18"/>
      <c r="AP11" s="8" t="s">
        <v>18</v>
      </c>
      <c r="AQ11" s="10" t="e">
        <f>SUM(#REF!)</f>
        <v>#REF!</v>
      </c>
      <c r="AR11" s="10" t="e">
        <f>SUM(#REF!)</f>
        <v>#REF!</v>
      </c>
      <c r="AS11" s="10" t="e">
        <f>SUM(#REF!)</f>
        <v>#REF!</v>
      </c>
      <c r="AT11" s="10" t="e">
        <f>SUM(#REF!)</f>
        <v>#REF!</v>
      </c>
      <c r="AU11" s="10" t="e">
        <f>SUM(#REF!)</f>
        <v>#REF!</v>
      </c>
      <c r="AV11" s="10">
        <f t="shared" ref="AV11:BA11" si="5">SUM(B13:B24)</f>
        <v>259.2</v>
      </c>
      <c r="AW11" s="10">
        <f t="shared" si="5"/>
        <v>1771.9</v>
      </c>
      <c r="AX11" s="10">
        <f t="shared" si="5"/>
        <v>677.8</v>
      </c>
      <c r="AY11" s="10">
        <f t="shared" si="5"/>
        <v>1289.6000000000001</v>
      </c>
      <c r="AZ11" s="10">
        <f t="shared" si="5"/>
        <v>5782.9</v>
      </c>
      <c r="BA11" s="10">
        <f t="shared" si="5"/>
        <v>2242.8000000000002</v>
      </c>
      <c r="BB11" s="10">
        <f>SUM(M13:M24)</f>
        <v>15140.799999999997</v>
      </c>
    </row>
    <row r="12" spans="1:55" s="3" customFormat="1" ht="8.4499999999999993" customHeight="1">
      <c r="A12" s="59" t="s">
        <v>24</v>
      </c>
      <c r="B12" s="65"/>
      <c r="C12" s="65"/>
      <c r="D12" s="65"/>
      <c r="E12" s="65"/>
      <c r="F12" s="65"/>
      <c r="G12" s="65"/>
      <c r="H12" s="65"/>
      <c r="I12" s="65"/>
      <c r="J12" s="66"/>
      <c r="K12" s="65"/>
      <c r="L12" s="66"/>
      <c r="M12" s="66"/>
      <c r="N12" s="66"/>
      <c r="O12" s="68"/>
      <c r="P12" s="68"/>
      <c r="Q12" s="95"/>
      <c r="R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8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5" s="3" customFormat="1" ht="8.4499999999999993" customHeight="1">
      <c r="A13" s="59" t="s">
        <v>3</v>
      </c>
      <c r="B13" s="65">
        <v>97.3</v>
      </c>
      <c r="C13" s="65">
        <v>891.6</v>
      </c>
      <c r="D13" s="65">
        <v>288.60000000000002</v>
      </c>
      <c r="E13" s="65">
        <v>1017.3</v>
      </c>
      <c r="F13" s="65">
        <v>3734.6</v>
      </c>
      <c r="G13" s="65">
        <v>1908.5</v>
      </c>
      <c r="H13" s="65">
        <v>2664.9</v>
      </c>
      <c r="I13" s="65">
        <v>4148.0899669999999</v>
      </c>
      <c r="J13" s="66">
        <v>2682.1879140000001</v>
      </c>
      <c r="K13" s="65">
        <v>6087.3359305200001</v>
      </c>
      <c r="L13" s="65">
        <v>7888.9908844799993</v>
      </c>
      <c r="M13" s="67">
        <v>6737.2</v>
      </c>
      <c r="N13" s="67">
        <v>12414.1</v>
      </c>
      <c r="O13" s="68">
        <v>13297.8</v>
      </c>
      <c r="P13" s="68">
        <v>4578.8999999999996</v>
      </c>
      <c r="Q13" s="87">
        <v>1306</v>
      </c>
      <c r="W13" s="18" t="e">
        <f>W11-#REF!</f>
        <v>#REF!</v>
      </c>
      <c r="X13" s="18" t="e">
        <f>X11-#REF!</f>
        <v>#REF!</v>
      </c>
      <c r="Y13" s="18" t="e">
        <f>Y11-#REF!</f>
        <v>#REF!</v>
      </c>
      <c r="Z13" s="18" t="e">
        <f>Z11-#REF!</f>
        <v>#REF!</v>
      </c>
      <c r="AA13" s="18" t="e">
        <f>AA11-#REF!</f>
        <v>#REF!</v>
      </c>
      <c r="AB13" s="18">
        <f t="shared" ref="AB13:AG13" si="6">AB11-B11</f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si="6"/>
        <v>-3991</v>
      </c>
      <c r="AH13" s="18">
        <f>AH11-M11</f>
        <v>-23.700000000000728</v>
      </c>
      <c r="AI13" s="18"/>
      <c r="AJ13" s="18"/>
      <c r="AK13" s="18"/>
      <c r="AL13" s="18"/>
      <c r="AM13" s="18"/>
      <c r="AP13" s="8"/>
      <c r="AQ13" s="10">
        <v>861</v>
      </c>
      <c r="AR13" s="10">
        <v>2520</v>
      </c>
      <c r="AS13" s="10">
        <v>3266.6</v>
      </c>
      <c r="AT13" s="10">
        <v>6968.8</v>
      </c>
      <c r="AU13" s="10">
        <v>4840.6000000000004</v>
      </c>
      <c r="AV13" s="10">
        <v>825.3</v>
      </c>
      <c r="AW13" s="10">
        <v>4044.5</v>
      </c>
      <c r="AX13" s="10">
        <v>1764.8</v>
      </c>
      <c r="AY13" s="10">
        <v>1863.3</v>
      </c>
      <c r="AZ13" s="10">
        <v>8529.6</v>
      </c>
      <c r="BA13" s="10">
        <v>3940.3</v>
      </c>
      <c r="BB13" s="10">
        <v>590.29999999999995</v>
      </c>
      <c r="BC13" s="3">
        <v>3</v>
      </c>
    </row>
    <row r="14" spans="1:55" s="3" customFormat="1" ht="8.4499999999999993" customHeight="1">
      <c r="A14" s="59" t="s">
        <v>57</v>
      </c>
      <c r="B14" s="65"/>
      <c r="C14" s="65"/>
      <c r="D14" s="65"/>
      <c r="E14" s="65"/>
      <c r="F14" s="65"/>
      <c r="G14" s="65"/>
      <c r="H14" s="65"/>
      <c r="I14" s="65"/>
      <c r="J14" s="66"/>
      <c r="K14" s="65"/>
      <c r="L14" s="65"/>
      <c r="M14" s="67"/>
      <c r="N14" s="67">
        <v>22.9</v>
      </c>
      <c r="O14" s="68">
        <v>17.600000000000001</v>
      </c>
      <c r="P14" s="68">
        <v>10.4</v>
      </c>
      <c r="Q14" s="8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P14" s="8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5" s="3" customFormat="1" ht="8.4499999999999993" customHeight="1">
      <c r="A15" s="59" t="s">
        <v>4</v>
      </c>
      <c r="B15" s="68"/>
      <c r="C15" s="68"/>
      <c r="D15" s="68">
        <v>54.4</v>
      </c>
      <c r="E15" s="68">
        <v>22.7</v>
      </c>
      <c r="F15" s="68">
        <v>64.400000000000006</v>
      </c>
      <c r="G15" s="68">
        <v>17.7</v>
      </c>
      <c r="H15" s="68">
        <v>74.3</v>
      </c>
      <c r="I15" s="68">
        <v>46.697428000000002</v>
      </c>
      <c r="J15" s="66">
        <v>38.114094000000001</v>
      </c>
      <c r="K15" s="65">
        <v>286.251959</v>
      </c>
      <c r="L15" s="65">
        <v>152.944366</v>
      </c>
      <c r="M15" s="67">
        <v>76.2</v>
      </c>
      <c r="N15" s="67">
        <v>52</v>
      </c>
      <c r="O15" s="68">
        <v>25.3</v>
      </c>
      <c r="P15" s="68">
        <v>21.3</v>
      </c>
      <c r="Q15" s="87">
        <v>16.600000000000001</v>
      </c>
      <c r="W15" s="18" t="e">
        <f>W10-#REF!</f>
        <v>#REF!</v>
      </c>
      <c r="X15" s="18" t="e">
        <f>X10-#REF!</f>
        <v>#REF!</v>
      </c>
      <c r="Y15" s="18" t="e">
        <f>Y10-#REF!</f>
        <v>#REF!</v>
      </c>
      <c r="Z15" s="18" t="e">
        <f>Z10-#REF!</f>
        <v>#REF!</v>
      </c>
      <c r="AA15" s="18" t="e">
        <f>AA10-#REF!</f>
        <v>#REF!</v>
      </c>
      <c r="AB15" s="18">
        <f t="shared" ref="AB15:AG15" si="7">AB10-B10</f>
        <v>0</v>
      </c>
      <c r="AC15" s="18">
        <f t="shared" si="7"/>
        <v>0</v>
      </c>
      <c r="AD15" s="18">
        <f t="shared" si="7"/>
        <v>0</v>
      </c>
      <c r="AE15" s="18">
        <f t="shared" si="7"/>
        <v>0</v>
      </c>
      <c r="AF15" s="18">
        <f t="shared" si="7"/>
        <v>0</v>
      </c>
      <c r="AG15" s="18">
        <f t="shared" si="7"/>
        <v>-11834.3</v>
      </c>
      <c r="AH15" s="18">
        <f>AH10-M10</f>
        <v>9.999999999490683E-2</v>
      </c>
      <c r="AP15" s="11" t="s">
        <v>19</v>
      </c>
      <c r="AQ15" s="10" t="e">
        <f>+AQ13-AQ10</f>
        <v>#REF!</v>
      </c>
      <c r="AR15" s="10" t="e">
        <f t="shared" ref="AR15:BB15" si="8">+AR13-AR10</f>
        <v>#REF!</v>
      </c>
      <c r="AS15" s="10" t="e">
        <f t="shared" si="8"/>
        <v>#REF!</v>
      </c>
      <c r="AT15" s="10" t="e">
        <f t="shared" si="8"/>
        <v>#REF!</v>
      </c>
      <c r="AU15" s="10" t="e">
        <f t="shared" si="8"/>
        <v>#REF!</v>
      </c>
      <c r="AV15" s="10">
        <f t="shared" si="8"/>
        <v>0</v>
      </c>
      <c r="AW15" s="10">
        <f t="shared" si="8"/>
        <v>0</v>
      </c>
      <c r="AX15" s="10">
        <f t="shared" si="8"/>
        <v>0</v>
      </c>
      <c r="AY15" s="10">
        <f t="shared" si="8"/>
        <v>0</v>
      </c>
      <c r="AZ15" s="10">
        <f t="shared" si="8"/>
        <v>0</v>
      </c>
      <c r="BA15" s="10">
        <f t="shared" si="8"/>
        <v>-15826</v>
      </c>
      <c r="BB15" s="10">
        <f t="shared" si="8"/>
        <v>-15973.7</v>
      </c>
    </row>
    <row r="16" spans="1:55" s="3" customFormat="1" ht="8.4499999999999993" customHeight="1">
      <c r="A16" s="59" t="s">
        <v>22</v>
      </c>
      <c r="B16" s="68"/>
      <c r="C16" s="68"/>
      <c r="D16" s="68"/>
      <c r="E16" s="68"/>
      <c r="F16" s="68"/>
      <c r="G16" s="68"/>
      <c r="H16" s="68"/>
      <c r="I16" s="68"/>
      <c r="J16" s="66">
        <v>444.35378300000002</v>
      </c>
      <c r="K16" s="65">
        <v>397.69937099999999</v>
      </c>
      <c r="L16" s="65">
        <v>467.8159579</v>
      </c>
      <c r="M16" s="67">
        <v>534.4</v>
      </c>
      <c r="N16" s="67">
        <v>377.2</v>
      </c>
      <c r="O16" s="68">
        <v>875.7</v>
      </c>
      <c r="P16" s="68">
        <v>353.9</v>
      </c>
      <c r="Q16" s="87">
        <v>37.4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P16" s="1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3" customFormat="1" ht="8.4499999999999993" customHeight="1">
      <c r="A17" s="59" t="s">
        <v>5</v>
      </c>
      <c r="B17" s="68"/>
      <c r="C17" s="68">
        <v>212.6</v>
      </c>
      <c r="D17" s="68">
        <v>260</v>
      </c>
      <c r="E17" s="68">
        <v>83.2</v>
      </c>
      <c r="F17" s="68">
        <v>88.2</v>
      </c>
      <c r="G17" s="68">
        <v>65.599999999999994</v>
      </c>
      <c r="H17" s="68">
        <v>83.4</v>
      </c>
      <c r="I17" s="68">
        <v>40.429698000000002</v>
      </c>
      <c r="J17" s="66">
        <v>36.879548999999997</v>
      </c>
      <c r="K17" s="65">
        <v>709.519587</v>
      </c>
      <c r="L17" s="65">
        <v>66.254463999999999</v>
      </c>
      <c r="M17" s="67">
        <v>276</v>
      </c>
      <c r="N17" s="67">
        <v>637.29999999999995</v>
      </c>
      <c r="O17" s="68">
        <v>1641.6</v>
      </c>
      <c r="P17" s="68">
        <v>368.5</v>
      </c>
      <c r="Q17" s="87">
        <v>655.20000000000005</v>
      </c>
      <c r="AP17" s="8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" customFormat="1" ht="8.4499999999999993" customHeight="1">
      <c r="A18" s="59" t="s">
        <v>6</v>
      </c>
      <c r="B18" s="68"/>
      <c r="C18" s="68"/>
      <c r="D18" s="68"/>
      <c r="E18" s="68"/>
      <c r="F18" s="68"/>
      <c r="G18" s="68"/>
      <c r="H18" s="68"/>
      <c r="I18" s="68"/>
      <c r="J18" s="66"/>
      <c r="K18" s="65"/>
      <c r="L18" s="65"/>
      <c r="M18" s="67"/>
      <c r="N18" s="67"/>
      <c r="O18" s="68"/>
      <c r="P18" s="68"/>
      <c r="Q18" s="87"/>
      <c r="AP18" s="8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3" customFormat="1" ht="8.4499999999999993" customHeight="1">
      <c r="A19" s="59" t="s">
        <v>7</v>
      </c>
      <c r="B19" s="68">
        <v>161.9</v>
      </c>
      <c r="C19" s="68">
        <v>667.7</v>
      </c>
      <c r="D19" s="68">
        <v>74.8</v>
      </c>
      <c r="E19" s="68">
        <v>166.4</v>
      </c>
      <c r="F19" s="68">
        <v>1895.7</v>
      </c>
      <c r="G19" s="68">
        <v>251</v>
      </c>
      <c r="H19" s="68">
        <v>751.3</v>
      </c>
      <c r="I19" s="68">
        <v>724.35104799999999</v>
      </c>
      <c r="J19" s="66">
        <v>859.97614099999998</v>
      </c>
      <c r="K19" s="65">
        <v>5842.1160670700001</v>
      </c>
      <c r="L19" s="65">
        <v>4873.0199583799995</v>
      </c>
      <c r="M19" s="67">
        <v>7272.4</v>
      </c>
      <c r="N19" s="67">
        <v>5292.6</v>
      </c>
      <c r="O19" s="68">
        <v>7727.8</v>
      </c>
      <c r="P19" s="68">
        <v>2486.1</v>
      </c>
      <c r="Q19" s="87">
        <v>2601.1999999999998</v>
      </c>
      <c r="AP19" s="15"/>
      <c r="AQ19" s="15"/>
      <c r="AR19" s="15"/>
      <c r="AS19" s="15"/>
    </row>
    <row r="20" spans="1:54" s="3" customFormat="1" ht="8.4499999999999993" customHeight="1">
      <c r="A20" s="59" t="s">
        <v>20</v>
      </c>
      <c r="B20" s="68"/>
      <c r="C20" s="68"/>
      <c r="D20" s="68"/>
      <c r="E20" s="68"/>
      <c r="F20" s="68"/>
      <c r="G20" s="68"/>
      <c r="H20" s="68">
        <v>25.6</v>
      </c>
      <c r="I20" s="68"/>
      <c r="J20" s="66">
        <v>3.7203599999999999</v>
      </c>
      <c r="K20" s="65"/>
      <c r="L20" s="65">
        <v>98.430115000000001</v>
      </c>
      <c r="M20" s="67">
        <v>108.3</v>
      </c>
      <c r="N20" s="67">
        <v>84</v>
      </c>
      <c r="O20" s="68">
        <v>451.6</v>
      </c>
      <c r="P20" s="68">
        <v>228.7</v>
      </c>
      <c r="Q20" s="87">
        <v>88.9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P20" s="15"/>
      <c r="AQ20" s="15"/>
      <c r="AR20" s="15"/>
      <c r="AS20" s="15"/>
    </row>
    <row r="21" spans="1:54" s="3" customFormat="1" ht="8.4499999999999993" customHeight="1">
      <c r="A21" s="59" t="s">
        <v>21</v>
      </c>
      <c r="B21" s="68"/>
      <c r="C21" s="68"/>
      <c r="D21" s="68"/>
      <c r="E21" s="68"/>
      <c r="F21" s="68"/>
      <c r="G21" s="68"/>
      <c r="H21" s="68"/>
      <c r="I21" s="68"/>
      <c r="J21" s="66">
        <v>19.389925999999999</v>
      </c>
      <c r="K21" s="65">
        <v>29.303000000000001</v>
      </c>
      <c r="L21" s="65">
        <v>25.962817999999999</v>
      </c>
      <c r="M21" s="67">
        <v>1.9</v>
      </c>
      <c r="N21" s="67">
        <v>78.900000000000006</v>
      </c>
      <c r="O21" s="68"/>
      <c r="P21" s="68"/>
      <c r="Q21" s="8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P21" s="15"/>
      <c r="AQ21" s="15"/>
      <c r="AR21" s="15"/>
      <c r="AS21" s="15"/>
    </row>
    <row r="22" spans="1:54" s="3" customFormat="1" ht="8.4499999999999993" customHeight="1">
      <c r="A22" s="59" t="s">
        <v>8</v>
      </c>
      <c r="B22" s="68"/>
      <c r="C22" s="68"/>
      <c r="D22" s="68"/>
      <c r="E22" s="68"/>
      <c r="F22" s="68"/>
      <c r="G22" s="68"/>
      <c r="H22" s="68"/>
      <c r="I22" s="68">
        <v>40.704725000000003</v>
      </c>
      <c r="J22" s="66">
        <v>22.537044000000002</v>
      </c>
      <c r="K22" s="65">
        <v>28.817285999999999</v>
      </c>
      <c r="L22" s="65">
        <v>230.825671</v>
      </c>
      <c r="M22" s="67">
        <v>51.8</v>
      </c>
      <c r="N22" s="67">
        <v>169.1</v>
      </c>
      <c r="O22" s="68">
        <v>205.3</v>
      </c>
      <c r="P22" s="68">
        <v>72.900000000000006</v>
      </c>
      <c r="Q22" s="87">
        <v>21.3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P22" s="15"/>
      <c r="AQ22" s="15"/>
      <c r="AR22" s="15"/>
      <c r="AS22" s="15"/>
    </row>
    <row r="23" spans="1:54" s="3" customFormat="1" ht="8.4499999999999993" customHeight="1">
      <c r="A23" s="59" t="s">
        <v>62</v>
      </c>
      <c r="B23" s="68"/>
      <c r="C23" s="68"/>
      <c r="D23" s="68"/>
      <c r="E23" s="68"/>
      <c r="F23" s="68"/>
      <c r="G23" s="68"/>
      <c r="H23" s="68"/>
      <c r="I23" s="68"/>
      <c r="J23" s="66"/>
      <c r="K23" s="65"/>
      <c r="L23" s="65"/>
      <c r="M23" s="67"/>
      <c r="N23" s="67"/>
      <c r="O23" s="68"/>
      <c r="P23" s="68">
        <v>156.9</v>
      </c>
      <c r="Q23" s="8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P23" s="15"/>
      <c r="AQ23" s="15"/>
      <c r="AR23" s="15"/>
      <c r="AS23" s="15"/>
    </row>
    <row r="24" spans="1:54" s="3" customFormat="1" ht="8.4499999999999993" customHeight="1">
      <c r="A24" s="59" t="s">
        <v>9</v>
      </c>
      <c r="B24" s="68"/>
      <c r="C24" s="68"/>
      <c r="D24" s="68"/>
      <c r="E24" s="68"/>
      <c r="F24" s="68"/>
      <c r="G24" s="68"/>
      <c r="H24" s="68">
        <v>55.9</v>
      </c>
      <c r="I24" s="68">
        <v>74.617127999999994</v>
      </c>
      <c r="J24" s="66">
        <v>36.04524</v>
      </c>
      <c r="K24" s="65">
        <v>5.814597</v>
      </c>
      <c r="L24" s="65">
        <v>76.125043000000005</v>
      </c>
      <c r="M24" s="67">
        <v>82.6</v>
      </c>
      <c r="N24" s="67">
        <v>29</v>
      </c>
      <c r="O24" s="68">
        <v>139.6</v>
      </c>
      <c r="P24" s="68">
        <v>211.8</v>
      </c>
      <c r="Q24" s="87">
        <v>104.9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P24" s="15"/>
      <c r="AQ24" s="15"/>
      <c r="AR24" s="15"/>
      <c r="AS24" s="15"/>
    </row>
    <row r="25" spans="1:54" s="3" customFormat="1" ht="8.4499999999999993" customHeight="1">
      <c r="A25" s="59" t="s">
        <v>35</v>
      </c>
      <c r="B25" s="68"/>
      <c r="C25" s="68"/>
      <c r="D25" s="68"/>
      <c r="E25" s="68"/>
      <c r="F25" s="68"/>
      <c r="G25" s="68"/>
      <c r="H25" s="68"/>
      <c r="I25" s="68"/>
      <c r="J25" s="66"/>
      <c r="K25" s="65"/>
      <c r="L25" s="65"/>
      <c r="M25" s="67">
        <v>23.7</v>
      </c>
      <c r="N25" s="67">
        <v>45.1</v>
      </c>
      <c r="O25" s="68">
        <v>344.8</v>
      </c>
      <c r="P25" s="68">
        <v>484.2</v>
      </c>
      <c r="Q25" s="8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P25" s="15"/>
      <c r="AQ25" s="15"/>
      <c r="AR25" s="15"/>
      <c r="AS25" s="15"/>
    </row>
    <row r="26" spans="1:54" s="3" customFormat="1" ht="8.4499999999999993" customHeight="1">
      <c r="A26" s="59" t="s">
        <v>36</v>
      </c>
      <c r="B26" s="68"/>
      <c r="C26" s="68"/>
      <c r="D26" s="68"/>
      <c r="E26" s="68"/>
      <c r="F26" s="68"/>
      <c r="G26" s="68"/>
      <c r="H26" s="68"/>
      <c r="I26" s="68"/>
      <c r="J26" s="66"/>
      <c r="K26" s="65"/>
      <c r="L26" s="65"/>
      <c r="M26" s="67"/>
      <c r="N26" s="67">
        <v>14.7</v>
      </c>
      <c r="O26" s="68">
        <v>21.8</v>
      </c>
      <c r="P26" s="68"/>
      <c r="Q26" s="8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P26" s="15"/>
      <c r="AQ26" s="15"/>
      <c r="AR26" s="15"/>
      <c r="AS26" s="15"/>
    </row>
    <row r="27" spans="1:54" s="3" customFormat="1" ht="8.4499999999999993" customHeight="1">
      <c r="A27" s="59" t="s">
        <v>43</v>
      </c>
      <c r="B27" s="68"/>
      <c r="C27" s="68"/>
      <c r="D27" s="68"/>
      <c r="E27" s="68"/>
      <c r="F27" s="68"/>
      <c r="G27" s="68"/>
      <c r="H27" s="68"/>
      <c r="I27" s="68"/>
      <c r="J27" s="66"/>
      <c r="K27" s="65"/>
      <c r="L27" s="65"/>
      <c r="M27" s="67"/>
      <c r="N27" s="67"/>
      <c r="O27" s="68">
        <v>185</v>
      </c>
      <c r="P27" s="68"/>
      <c r="Q27" s="8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P27" s="15"/>
      <c r="AQ27" s="15"/>
      <c r="AR27" s="15"/>
      <c r="AS27" s="15"/>
    </row>
    <row r="28" spans="1:54" s="3" customFormat="1" ht="9" customHeight="1">
      <c r="A28" s="59" t="s">
        <v>65</v>
      </c>
      <c r="B28" s="68">
        <v>222.2</v>
      </c>
      <c r="C28" s="68">
        <v>1924.5</v>
      </c>
      <c r="D28" s="68">
        <v>895.6</v>
      </c>
      <c r="E28" s="68">
        <v>524.70000000000005</v>
      </c>
      <c r="F28" s="65">
        <v>1415.6</v>
      </c>
      <c r="G28" s="65">
        <v>1045.3</v>
      </c>
      <c r="H28" s="68">
        <v>889.3</v>
      </c>
      <c r="I28" s="65">
        <v>1466.5711514299999</v>
      </c>
      <c r="J28" s="66">
        <v>133.19339786</v>
      </c>
      <c r="K28" s="65">
        <v>552.70091216999992</v>
      </c>
      <c r="L28" s="65">
        <v>1551.17595949</v>
      </c>
      <c r="M28" s="67">
        <v>974.9</v>
      </c>
      <c r="N28" s="67">
        <v>1455.8</v>
      </c>
      <c r="O28" s="87">
        <v>2721.4</v>
      </c>
      <c r="P28" s="87">
        <v>2436.3000000000002</v>
      </c>
      <c r="Q28" s="67">
        <v>389.9</v>
      </c>
      <c r="AP28" s="15"/>
      <c r="AQ28" s="15"/>
      <c r="AR28" s="15"/>
      <c r="AS28" s="15"/>
    </row>
    <row r="29" spans="1:54" s="3" customFormat="1" ht="9" customHeight="1">
      <c r="A29" s="59" t="s">
        <v>10</v>
      </c>
      <c r="B29" s="68"/>
      <c r="C29" s="68">
        <v>87.7</v>
      </c>
      <c r="D29" s="68">
        <v>45.9</v>
      </c>
      <c r="E29" s="68"/>
      <c r="F29" s="68">
        <v>99.1</v>
      </c>
      <c r="G29" s="68">
        <v>109.2</v>
      </c>
      <c r="H29" s="68">
        <v>53.7</v>
      </c>
      <c r="I29" s="68"/>
      <c r="J29" s="66"/>
      <c r="K29" s="65"/>
      <c r="L29" s="65"/>
      <c r="M29" s="67"/>
      <c r="N29" s="67"/>
      <c r="O29" s="67"/>
      <c r="P29" s="67"/>
      <c r="Q29" s="67"/>
    </row>
    <row r="30" spans="1:54" s="3" customFormat="1" ht="9" customHeight="1">
      <c r="A30" s="60" t="s">
        <v>11</v>
      </c>
      <c r="B30" s="68"/>
      <c r="C30" s="68"/>
      <c r="D30" s="68"/>
      <c r="E30" s="68"/>
      <c r="F30" s="68"/>
      <c r="G30" s="68"/>
      <c r="H30" s="68"/>
      <c r="I30" s="68"/>
      <c r="J30" s="66"/>
      <c r="K30" s="65"/>
      <c r="L30" s="65"/>
      <c r="M30" s="67"/>
      <c r="N30" s="67"/>
      <c r="O30" s="67"/>
      <c r="P30" s="67"/>
      <c r="Q30" s="67"/>
    </row>
    <row r="31" spans="1:54" s="3" customFormat="1" ht="9" customHeight="1">
      <c r="A31" s="59" t="s">
        <v>61</v>
      </c>
      <c r="B31" s="68"/>
      <c r="C31" s="68"/>
      <c r="D31" s="68"/>
      <c r="E31" s="68"/>
      <c r="F31" s="68"/>
      <c r="G31" s="68"/>
      <c r="H31" s="68"/>
      <c r="I31" s="68"/>
      <c r="J31" s="66"/>
      <c r="K31" s="65"/>
      <c r="L31" s="65"/>
      <c r="M31" s="67"/>
      <c r="N31" s="67"/>
      <c r="O31" s="67"/>
      <c r="P31" s="67"/>
      <c r="Q31" s="67"/>
    </row>
    <row r="32" spans="1:54" s="3" customFormat="1" ht="9" customHeight="1">
      <c r="A32" s="59" t="s">
        <v>31</v>
      </c>
      <c r="B32" s="68"/>
      <c r="C32" s="68"/>
      <c r="D32" s="68"/>
      <c r="E32" s="68"/>
      <c r="F32" s="68"/>
      <c r="G32" s="68"/>
      <c r="H32" s="68"/>
      <c r="I32" s="68"/>
      <c r="J32" s="66"/>
      <c r="K32" s="65"/>
      <c r="L32" s="65"/>
      <c r="M32" s="67"/>
      <c r="N32" s="67"/>
      <c r="O32" s="67"/>
      <c r="P32" s="67"/>
      <c r="Q32" s="67"/>
    </row>
    <row r="33" spans="1:17" s="3" customFormat="1" ht="9" customHeight="1">
      <c r="A33" s="59" t="s">
        <v>44</v>
      </c>
      <c r="B33" s="68"/>
      <c r="C33" s="68"/>
      <c r="D33" s="68"/>
      <c r="E33" s="68"/>
      <c r="F33" s="68"/>
      <c r="G33" s="68"/>
      <c r="H33" s="68"/>
      <c r="I33" s="68"/>
      <c r="J33" s="66"/>
      <c r="K33" s="65"/>
      <c r="L33" s="65"/>
      <c r="M33" s="67"/>
      <c r="N33" s="67">
        <v>47.8</v>
      </c>
      <c r="O33" s="67">
        <v>19.399999999999999</v>
      </c>
      <c r="P33" s="67">
        <v>2</v>
      </c>
      <c r="Q33" s="67"/>
    </row>
    <row r="34" spans="1:17" s="3" customFormat="1" ht="17.25" customHeight="1">
      <c r="A34" s="60" t="s">
        <v>58</v>
      </c>
      <c r="B34" s="68"/>
      <c r="C34" s="68"/>
      <c r="D34" s="68"/>
      <c r="E34" s="68"/>
      <c r="F34" s="68"/>
      <c r="G34" s="68"/>
      <c r="H34" s="68"/>
      <c r="I34" s="68"/>
      <c r="J34" s="66"/>
      <c r="K34" s="65"/>
      <c r="L34" s="65"/>
      <c r="M34" s="67"/>
      <c r="N34" s="67">
        <v>18.5</v>
      </c>
      <c r="O34" s="67">
        <v>18.5</v>
      </c>
      <c r="P34" s="67"/>
      <c r="Q34" s="67"/>
    </row>
    <row r="35" spans="1:17" s="3" customFormat="1" ht="9" customHeight="1">
      <c r="A35" s="59" t="s">
        <v>0</v>
      </c>
      <c r="B35" s="68"/>
      <c r="C35" s="68">
        <v>133.9</v>
      </c>
      <c r="D35" s="68"/>
      <c r="E35" s="68"/>
      <c r="F35" s="68">
        <v>456</v>
      </c>
      <c r="G35" s="68">
        <v>92.3</v>
      </c>
      <c r="H35" s="68">
        <v>160.19999999999999</v>
      </c>
      <c r="I35" s="68">
        <v>652.29999999999995</v>
      </c>
      <c r="J35" s="66"/>
      <c r="K35" s="65">
        <v>271.92571140000001</v>
      </c>
      <c r="L35" s="65">
        <v>32.79197009</v>
      </c>
      <c r="M35" s="67">
        <v>424.6</v>
      </c>
      <c r="N35" s="67">
        <v>57.6</v>
      </c>
      <c r="O35" s="67">
        <v>60.4</v>
      </c>
      <c r="P35" s="67"/>
      <c r="Q35" s="67"/>
    </row>
    <row r="36" spans="1:17" s="3" customFormat="1" ht="9" customHeight="1">
      <c r="A36" s="59" t="s">
        <v>45</v>
      </c>
      <c r="B36" s="68"/>
      <c r="C36" s="68"/>
      <c r="D36" s="68"/>
      <c r="E36" s="68"/>
      <c r="F36" s="68"/>
      <c r="G36" s="68"/>
      <c r="H36" s="68"/>
      <c r="I36" s="68"/>
      <c r="J36" s="66"/>
      <c r="K36" s="65"/>
      <c r="L36" s="65"/>
      <c r="M36" s="67"/>
      <c r="N36" s="67"/>
      <c r="O36" s="67">
        <v>7000</v>
      </c>
      <c r="P36" s="67"/>
      <c r="Q36" s="67"/>
    </row>
    <row r="37" spans="1:17" s="3" customFormat="1" ht="9" customHeight="1">
      <c r="A37" s="59" t="s">
        <v>66</v>
      </c>
      <c r="B37" s="68">
        <v>343.9</v>
      </c>
      <c r="C37" s="68">
        <v>126.5</v>
      </c>
      <c r="D37" s="68">
        <v>140.80000000000001</v>
      </c>
      <c r="E37" s="68">
        <v>49</v>
      </c>
      <c r="F37" s="68">
        <v>54.5</v>
      </c>
      <c r="G37" s="68">
        <v>51.2</v>
      </c>
      <c r="H37" s="68">
        <v>2.8</v>
      </c>
      <c r="I37" s="68">
        <v>105.55647837000001</v>
      </c>
      <c r="J37" s="66">
        <v>114.38591765</v>
      </c>
      <c r="K37" s="65">
        <v>9304.2324864900002</v>
      </c>
      <c r="L37" s="65">
        <v>142.86934367000001</v>
      </c>
      <c r="M37" s="67"/>
      <c r="N37" s="67"/>
      <c r="O37" s="67"/>
      <c r="P37" s="67"/>
      <c r="Q37" s="67"/>
    </row>
    <row r="38" spans="1:17" s="3" customFormat="1" ht="9" customHeight="1">
      <c r="A38" s="59" t="s">
        <v>67</v>
      </c>
      <c r="B38" s="68"/>
      <c r="C38" s="68"/>
      <c r="D38" s="68">
        <v>4.7</v>
      </c>
      <c r="E38" s="68"/>
      <c r="F38" s="68">
        <v>718.7</v>
      </c>
      <c r="G38" s="65">
        <v>397.8</v>
      </c>
      <c r="H38" s="65"/>
      <c r="I38" s="65">
        <v>1772.1</v>
      </c>
      <c r="J38" s="66">
        <v>94.168661029999996</v>
      </c>
      <c r="K38" s="65">
        <v>71.685204999999996</v>
      </c>
      <c r="L38" s="65">
        <v>4595.5720000000001</v>
      </c>
      <c r="M38" s="67"/>
      <c r="N38" s="67">
        <v>955.4</v>
      </c>
      <c r="O38" s="87">
        <v>1164.0999999999999</v>
      </c>
      <c r="P38" s="87">
        <v>2269.1</v>
      </c>
      <c r="Q38" s="67">
        <v>1013</v>
      </c>
    </row>
    <row r="39" spans="1:17" s="3" customFormat="1" ht="9" customHeight="1">
      <c r="A39" s="59" t="s">
        <v>68</v>
      </c>
      <c r="B39" s="68"/>
      <c r="C39" s="68"/>
      <c r="D39" s="68"/>
      <c r="E39" s="68"/>
      <c r="F39" s="68"/>
      <c r="G39" s="65"/>
      <c r="H39" s="65">
        <v>8000</v>
      </c>
      <c r="I39" s="65"/>
      <c r="J39" s="66"/>
      <c r="K39" s="65"/>
      <c r="L39" s="65"/>
      <c r="M39" s="67"/>
      <c r="N39" s="67"/>
      <c r="O39" s="67"/>
      <c r="P39" s="67"/>
      <c r="Q39" s="67"/>
    </row>
    <row r="40" spans="1:17" s="3" customFormat="1" ht="9" customHeight="1">
      <c r="A40" s="59" t="s">
        <v>30</v>
      </c>
      <c r="B40" s="68"/>
      <c r="C40" s="68"/>
      <c r="D40" s="68"/>
      <c r="E40" s="68"/>
      <c r="F40" s="68"/>
      <c r="G40" s="65">
        <v>5912.9</v>
      </c>
      <c r="H40" s="65">
        <v>2949.6</v>
      </c>
      <c r="I40" s="65">
        <v>7383.9</v>
      </c>
      <c r="J40" s="66"/>
      <c r="K40" s="65"/>
      <c r="L40" s="65">
        <v>21400</v>
      </c>
      <c r="M40" s="67"/>
      <c r="N40" s="67"/>
      <c r="O40" s="67"/>
      <c r="P40" s="67"/>
      <c r="Q40" s="67"/>
    </row>
    <row r="41" spans="1:17" s="3" customFormat="1" ht="9" customHeight="1">
      <c r="A41" s="59" t="s">
        <v>69</v>
      </c>
      <c r="B41" s="68"/>
      <c r="C41" s="68"/>
      <c r="D41" s="68"/>
      <c r="E41" s="68"/>
      <c r="F41" s="68"/>
      <c r="G41" s="65"/>
      <c r="H41" s="65"/>
      <c r="I41" s="65"/>
      <c r="J41" s="66"/>
      <c r="K41" s="65"/>
      <c r="L41" s="65"/>
      <c r="M41" s="67"/>
      <c r="N41" s="67"/>
      <c r="O41" s="67"/>
      <c r="P41" s="67"/>
      <c r="Q41" s="67"/>
    </row>
    <row r="42" spans="1:17" s="3" customFormat="1" ht="9" customHeight="1">
      <c r="A42" s="59" t="s">
        <v>26</v>
      </c>
      <c r="B42" s="68"/>
      <c r="C42" s="68"/>
      <c r="D42" s="68"/>
      <c r="E42" s="68"/>
      <c r="F42" s="68"/>
      <c r="G42" s="68"/>
      <c r="H42" s="68"/>
      <c r="I42" s="68"/>
      <c r="J42" s="66"/>
      <c r="K42" s="65"/>
      <c r="L42" s="65"/>
      <c r="M42" s="67"/>
      <c r="N42" s="67"/>
      <c r="O42" s="67"/>
      <c r="P42" s="67"/>
      <c r="Q42" s="67"/>
    </row>
    <row r="43" spans="1:17" s="3" customFormat="1" ht="9" customHeight="1">
      <c r="A43" s="59" t="s">
        <v>27</v>
      </c>
      <c r="B43" s="68"/>
      <c r="C43" s="68"/>
      <c r="D43" s="68"/>
      <c r="E43" s="68"/>
      <c r="F43" s="68"/>
      <c r="G43" s="68"/>
      <c r="H43" s="65">
        <v>2704.5</v>
      </c>
      <c r="I43" s="68">
        <v>243.3</v>
      </c>
      <c r="J43" s="66">
        <v>1046.6004780000001</v>
      </c>
      <c r="K43" s="65">
        <v>550</v>
      </c>
      <c r="L43" s="65"/>
      <c r="M43" s="67"/>
      <c r="N43" s="67"/>
      <c r="O43" s="67"/>
      <c r="P43" s="67"/>
      <c r="Q43" s="67"/>
    </row>
    <row r="44" spans="1:17" s="3" customFormat="1" ht="9" customHeight="1">
      <c r="A44" s="59" t="s">
        <v>70</v>
      </c>
      <c r="B44" s="68"/>
      <c r="C44" s="68"/>
      <c r="D44" s="68"/>
      <c r="E44" s="68"/>
      <c r="F44" s="68"/>
      <c r="G44" s="68"/>
      <c r="H44" s="65"/>
      <c r="I44" s="68"/>
      <c r="J44" s="66"/>
      <c r="K44" s="65"/>
      <c r="L44" s="65"/>
      <c r="M44" s="67"/>
      <c r="N44" s="67"/>
      <c r="O44" s="67"/>
      <c r="P44" s="67"/>
      <c r="Q44" s="67"/>
    </row>
    <row r="45" spans="1:17" s="3" customFormat="1" ht="9" customHeight="1">
      <c r="A45" s="59" t="s">
        <v>28</v>
      </c>
      <c r="B45" s="68"/>
      <c r="C45" s="68"/>
      <c r="D45" s="68"/>
      <c r="E45" s="68"/>
      <c r="F45" s="68"/>
      <c r="G45" s="68"/>
      <c r="H45" s="68"/>
      <c r="I45" s="68"/>
      <c r="J45" s="66"/>
      <c r="K45" s="65"/>
      <c r="L45" s="65"/>
      <c r="M45" s="67"/>
      <c r="N45" s="67"/>
      <c r="O45" s="67"/>
      <c r="P45" s="67"/>
      <c r="Q45" s="67"/>
    </row>
    <row r="46" spans="1:17" s="3" customFormat="1" ht="9" customHeight="1">
      <c r="A46" s="59" t="s">
        <v>71</v>
      </c>
      <c r="B46" s="68"/>
      <c r="C46" s="68"/>
      <c r="D46" s="68"/>
      <c r="E46" s="68"/>
      <c r="F46" s="68"/>
      <c r="G46" s="65">
        <v>5921.4</v>
      </c>
      <c r="H46" s="65">
        <v>3774.3</v>
      </c>
      <c r="I46" s="68">
        <v>780</v>
      </c>
      <c r="J46" s="66"/>
      <c r="K46" s="65"/>
      <c r="L46" s="65"/>
      <c r="M46" s="67"/>
      <c r="N46" s="67"/>
      <c r="O46" s="67"/>
      <c r="P46" s="67"/>
      <c r="Q46" s="67"/>
    </row>
    <row r="47" spans="1:17" s="3" customFormat="1" ht="9" customHeight="1">
      <c r="A47" s="59" t="s">
        <v>29</v>
      </c>
      <c r="B47" s="68"/>
      <c r="C47" s="68"/>
      <c r="D47" s="68"/>
      <c r="E47" s="68"/>
      <c r="F47" s="68"/>
      <c r="G47" s="68"/>
      <c r="H47" s="68"/>
      <c r="I47" s="68"/>
      <c r="J47" s="66"/>
      <c r="K47" s="65"/>
      <c r="L47" s="65"/>
      <c r="M47" s="67"/>
      <c r="N47" s="67"/>
      <c r="O47" s="67"/>
      <c r="P47" s="67"/>
      <c r="Q47" s="67"/>
    </row>
    <row r="48" spans="1:17" s="3" customFormat="1" ht="8.25" customHeight="1">
      <c r="A48" s="59" t="s">
        <v>72</v>
      </c>
      <c r="B48" s="68"/>
      <c r="C48" s="68"/>
      <c r="D48" s="68"/>
      <c r="E48" s="68"/>
      <c r="F48" s="68"/>
      <c r="G48" s="68"/>
      <c r="H48" s="65">
        <v>6906.2</v>
      </c>
      <c r="I48" s="68">
        <v>16.5</v>
      </c>
      <c r="J48" s="66"/>
      <c r="K48" s="65"/>
      <c r="L48" s="65"/>
      <c r="M48" s="67"/>
      <c r="N48" s="67"/>
      <c r="O48" s="67"/>
      <c r="P48" s="92"/>
      <c r="Q48" s="96"/>
    </row>
    <row r="49" spans="1:19" s="3" customFormat="1" ht="17.25" customHeight="1">
      <c r="A49" s="60" t="s">
        <v>73</v>
      </c>
      <c r="B49" s="68"/>
      <c r="C49" s="68"/>
      <c r="D49" s="68"/>
      <c r="E49" s="68"/>
      <c r="F49" s="68"/>
      <c r="G49" s="68"/>
      <c r="H49" s="65"/>
      <c r="I49" s="68"/>
      <c r="J49" s="66"/>
      <c r="K49" s="65"/>
      <c r="L49" s="65"/>
      <c r="M49" s="67"/>
      <c r="N49" s="67"/>
      <c r="O49" s="68">
        <v>655.9</v>
      </c>
      <c r="P49" s="93">
        <v>2739.5</v>
      </c>
      <c r="Q49" s="67">
        <v>465.7</v>
      </c>
    </row>
    <row r="50" spans="1:19" s="3" customFormat="1" ht="9" customHeight="1">
      <c r="A50" s="59" t="s">
        <v>74</v>
      </c>
      <c r="B50" s="68"/>
      <c r="C50" s="68"/>
      <c r="D50" s="68"/>
      <c r="E50" s="68"/>
      <c r="F50" s="68">
        <v>2.8</v>
      </c>
      <c r="G50" s="68">
        <v>2.4</v>
      </c>
      <c r="H50" s="68"/>
      <c r="I50" s="68"/>
      <c r="J50" s="66"/>
      <c r="K50" s="65"/>
      <c r="L50" s="65">
        <v>213.452</v>
      </c>
      <c r="M50" s="65"/>
      <c r="N50" s="65"/>
      <c r="O50" s="65"/>
      <c r="P50" s="65"/>
      <c r="Q50" s="67"/>
    </row>
    <row r="51" spans="1:19" s="3" customFormat="1" ht="2.1" customHeight="1">
      <c r="A51" s="61"/>
      <c r="B51" s="69"/>
      <c r="C51" s="69"/>
      <c r="D51" s="69"/>
      <c r="E51" s="69"/>
      <c r="F51" s="69"/>
      <c r="G51" s="69"/>
      <c r="H51" s="69"/>
      <c r="I51" s="69"/>
      <c r="J51" s="70"/>
      <c r="K51" s="70"/>
      <c r="L51" s="71"/>
      <c r="M51" s="71"/>
      <c r="N51" s="71"/>
      <c r="O51" s="71"/>
      <c r="P51" s="71"/>
      <c r="Q51" s="88"/>
    </row>
    <row r="52" spans="1:19" s="3" customFormat="1" ht="2.1" customHeight="1">
      <c r="A52" s="34"/>
      <c r="B52" s="36"/>
      <c r="C52" s="36"/>
      <c r="D52" s="35"/>
      <c r="E52" s="35"/>
      <c r="F52" s="37"/>
      <c r="G52" s="37"/>
      <c r="H52" s="37"/>
      <c r="I52" s="37"/>
      <c r="J52" s="38"/>
      <c r="K52" s="38"/>
      <c r="L52" s="38"/>
      <c r="M52" s="39"/>
      <c r="N52" s="40"/>
      <c r="O52" s="40"/>
      <c r="P52" s="40"/>
      <c r="Q52" s="40"/>
    </row>
    <row r="53" spans="1:19" s="3" customFormat="1" ht="8.1" customHeight="1">
      <c r="A53" s="49" t="s">
        <v>47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9" s="3" customFormat="1" ht="8.1" customHeight="1">
      <c r="A54" s="49" t="s">
        <v>56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9" s="3" customFormat="1" ht="8.1" customHeight="1">
      <c r="A55" s="49" t="s">
        <v>12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9" s="3" customFormat="1" ht="8.1" customHeight="1">
      <c r="A56" s="49" t="s">
        <v>63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9" s="3" customFormat="1" ht="8.1" customHeight="1">
      <c r="A57" s="97" t="s">
        <v>75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9" s="3" customFormat="1" ht="8.1" customHeight="1">
      <c r="A58" s="49" t="s">
        <v>32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9" s="3" customFormat="1" ht="8.1" customHeight="1">
      <c r="A59" s="49" t="s">
        <v>33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9" s="3" customFormat="1" ht="8.1" customHeight="1">
      <c r="A60" s="49" t="s">
        <v>48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7"/>
      <c r="O60" s="47"/>
      <c r="P60" s="47"/>
      <c r="Q60" s="47"/>
    </row>
    <row r="61" spans="1:19" s="3" customFormat="1" ht="8.1" customHeight="1">
      <c r="A61" s="50" t="s">
        <v>54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7"/>
      <c r="O61" s="47"/>
      <c r="P61" s="47"/>
      <c r="Q61" s="47"/>
    </row>
    <row r="62" spans="1:19" s="3" customFormat="1" ht="8.1" customHeight="1">
      <c r="A62" s="50" t="s">
        <v>38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7"/>
      <c r="O62" s="47"/>
      <c r="P62" s="47"/>
      <c r="Q62" s="47"/>
    </row>
    <row r="63" spans="1:19" s="3" customFormat="1" ht="8.1" customHeight="1">
      <c r="A63" s="49" t="s">
        <v>51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25"/>
      <c r="S63" s="25"/>
    </row>
    <row r="64" spans="1:19" s="3" customFormat="1" ht="8.1" customHeight="1">
      <c r="A64" s="49" t="s">
        <v>76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25"/>
      <c r="S64" s="25"/>
    </row>
    <row r="65" spans="1:21" s="3" customFormat="1" ht="8.1" customHeight="1">
      <c r="A65" s="49" t="s">
        <v>42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25"/>
      <c r="S65" s="25"/>
    </row>
    <row r="66" spans="1:21" s="3" customFormat="1" ht="8.1" customHeight="1">
      <c r="A66" s="49" t="s">
        <v>49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21" s="3" customFormat="1" ht="8.1" customHeight="1">
      <c r="A67" s="49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21" s="3" customFormat="1" ht="8.1" customHeight="1">
      <c r="A68" s="49" t="s">
        <v>34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21" s="3" customFormat="1" ht="8.1" customHeight="1">
      <c r="A69" s="49" t="s">
        <v>50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21" s="3" customFormat="1" ht="8.1" customHeight="1">
      <c r="A70" s="49" t="s">
        <v>39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21" s="3" customFormat="1" ht="8.1" customHeight="1">
      <c r="A71" s="49" t="s">
        <v>41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21" s="3" customFormat="1" ht="8.1" customHeight="1">
      <c r="A72" s="49" t="s">
        <v>40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21" s="3" customFormat="1" ht="8.1" customHeight="1">
      <c r="A73" s="49" t="s">
        <v>55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21" s="3" customFormat="1" ht="8.1" customHeight="1">
      <c r="A74" s="49" t="s">
        <v>83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21" s="3" customFormat="1" ht="8.1" customHeight="1">
      <c r="A75" s="49" t="s">
        <v>82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21" s="3" customFormat="1" ht="8.1" customHeight="1">
      <c r="A76" s="49" t="s">
        <v>59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21" s="3" customFormat="1" ht="8.1" customHeight="1">
      <c r="A77" s="49" t="s">
        <v>60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21" s="3" customFormat="1" ht="8.1" customHeight="1">
      <c r="A78" s="49" t="s">
        <v>53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21" s="3" customFormat="1" ht="8.1" customHeight="1">
      <c r="A79" s="49" t="s">
        <v>15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21" s="3" customFormat="1" ht="9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29"/>
    </row>
    <row r="81" spans="1:21" s="3" customFormat="1" ht="9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29"/>
    </row>
    <row r="82" spans="1:21" s="3" customFormat="1" ht="9.75" customHeight="1">
      <c r="A82" s="30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3"/>
      <c r="T82" s="33"/>
    </row>
    <row r="83" spans="1:21" s="3" customFormat="1" ht="8.1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21" s="3" customFormat="1" ht="8.1" customHeight="1">
      <c r="A84" s="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21" s="3" customFormat="1" ht="4.5" customHeight="1">
      <c r="A85" s="2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21" s="3" customFormat="1" ht="4.5" customHeight="1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21" s="3" customFormat="1" ht="8.1" customHeight="1">
      <c r="A87" s="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4"/>
      <c r="P87" s="24"/>
      <c r="Q87" s="24"/>
    </row>
    <row r="88" spans="1:21" s="14" customFormat="1" ht="8.2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21" s="14" customFormat="1" ht="8.25">
      <c r="A89" s="12"/>
    </row>
    <row r="90" spans="1:21" s="14" customFormat="1" ht="8.25">
      <c r="A90" s="12"/>
    </row>
    <row r="91" spans="1:21" s="14" customFormat="1" ht="8.25">
      <c r="A91" s="12"/>
    </row>
    <row r="92" spans="1:21" s="14" customFormat="1" ht="8.25">
      <c r="A92" s="12"/>
    </row>
    <row r="93" spans="1:21" s="14" customFormat="1" ht="8.25">
      <c r="A93" s="12"/>
    </row>
    <row r="94" spans="1:21" s="14" customFormat="1" ht="8.25">
      <c r="A94" s="12"/>
    </row>
    <row r="95" spans="1:21" s="14" customFormat="1" ht="8.25">
      <c r="A95" s="12"/>
    </row>
    <row r="96" spans="1:21" s="14" customFormat="1" ht="8.25">
      <c r="A96" s="12"/>
    </row>
    <row r="97" spans="1:1" s="14" customFormat="1" ht="8.25">
      <c r="A97" s="12"/>
    </row>
    <row r="98" spans="1:1" s="14" customFormat="1" ht="8.25">
      <c r="A98" s="12"/>
    </row>
    <row r="99" spans="1:1" s="14" customFormat="1" ht="8.25">
      <c r="A99" s="12"/>
    </row>
    <row r="100" spans="1:1" s="14" customFormat="1" ht="8.25">
      <c r="A100" s="12"/>
    </row>
    <row r="101" spans="1:1" s="14" customFormat="1" ht="8.25">
      <c r="A101" s="12"/>
    </row>
  </sheetData>
  <mergeCells count="26">
    <mergeCell ref="B1:M1"/>
    <mergeCell ref="A3:M3"/>
    <mergeCell ref="A4:M4"/>
    <mergeCell ref="A2:M2"/>
    <mergeCell ref="A6:A7"/>
    <mergeCell ref="G6:G7"/>
    <mergeCell ref="I6:I7"/>
    <mergeCell ref="H6:H7"/>
    <mergeCell ref="D6:D7"/>
    <mergeCell ref="E6:E7"/>
    <mergeCell ref="F6:F7"/>
    <mergeCell ref="B6:B7"/>
    <mergeCell ref="C6:C7"/>
    <mergeCell ref="AP3:BA3"/>
    <mergeCell ref="AH6:AH7"/>
    <mergeCell ref="AE6:AE7"/>
    <mergeCell ref="AF6:AF7"/>
    <mergeCell ref="AG6:AG7"/>
    <mergeCell ref="AD6:AD7"/>
    <mergeCell ref="W6:W7"/>
    <mergeCell ref="X6:X7"/>
    <mergeCell ref="Y6:Y7"/>
    <mergeCell ref="Z6:Z7"/>
    <mergeCell ref="AB6:AB7"/>
    <mergeCell ref="AC6:AC7"/>
    <mergeCell ref="AA6:AA7"/>
  </mergeCells>
  <phoneticPr fontId="0" type="noConversion"/>
  <printOptions horizontalCentered="1"/>
  <pageMargins left="0.98425196850393704" right="0.98425196850393704" top="1.5748031496062993" bottom="0.6692913385826772" header="0" footer="0"/>
  <pageSetup paperSize="11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FONDEN RUBRO</vt:lpstr>
      <vt:lpstr>'FONDEN RUBRO'!Área_de_impresión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cristina_castro</cp:lastModifiedBy>
  <cp:lastPrinted>2016-08-19T17:11:33Z</cp:lastPrinted>
  <dcterms:created xsi:type="dcterms:W3CDTF">2005-06-09T22:34:23Z</dcterms:created>
  <dcterms:modified xsi:type="dcterms:W3CDTF">2016-08-19T17:11:54Z</dcterms:modified>
</cp:coreProperties>
</file>