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stadistico para PR_10_08_16\Nomenclatura\"/>
    </mc:Choice>
  </mc:AlternateContent>
  <bookViews>
    <workbookView xWindow="360" yWindow="30" windowWidth="16395" windowHeight="9465"/>
  </bookViews>
  <sheets>
    <sheet name="M4_404" sheetId="4" r:id="rId1"/>
  </sheet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M4_404!$A$1:$V$90</definedName>
    <definedName name="DIFERENCIAS">#N/A</definedName>
    <definedName name="iii" localSheetId="0">#REF!</definedName>
    <definedName name="iii">#REF!</definedName>
    <definedName name="jjj" localSheetId="0">#REF!</definedName>
    <definedName name="jjj">#REF!</definedName>
    <definedName name="kkk" localSheetId="0">#REF!</definedName>
    <definedName name="kkk">#REF!</definedName>
    <definedName name="oooo" localSheetId="0">#REF!</definedName>
    <definedName name="oooo">#REF!</definedName>
    <definedName name="pppp" localSheetId="0">#REF!</definedName>
    <definedName name="pppp">#REF!</definedName>
    <definedName name="QQQ" localSheetId="0">#REF!</definedName>
    <definedName name="QQQ">#REF!</definedName>
    <definedName name="VARIABLES">#N/A</definedName>
    <definedName name="xxx" localSheetId="0">#REF!</definedName>
    <definedName name="xxx">#REF!</definedName>
    <definedName name="yyy" localSheetId="0">#REF!</definedName>
    <definedName name="yyy">#REF!</definedName>
    <definedName name="zz" localSheetId="0">#REF!</definedName>
    <definedName name="zz">#REF!</definedName>
  </definedNames>
  <calcPr calcId="152511"/>
</workbook>
</file>

<file path=xl/calcChain.xml><?xml version="1.0" encoding="utf-8"?>
<calcChain xmlns="http://schemas.openxmlformats.org/spreadsheetml/2006/main">
  <c r="U6" i="4" l="1"/>
  <c r="U7" i="4"/>
  <c r="U8" i="4"/>
  <c r="V59" i="4"/>
  <c r="V56" i="4"/>
  <c r="V41" i="4"/>
  <c r="V11" i="4"/>
  <c r="V8" i="4"/>
  <c r="V7" i="4"/>
  <c r="V6" i="4"/>
  <c r="U59" i="4"/>
  <c r="U56" i="4"/>
  <c r="V67" i="4"/>
  <c r="V66" i="4"/>
  <c r="U67" i="4"/>
  <c r="U66" i="4"/>
  <c r="V34" i="4"/>
  <c r="V29" i="4"/>
  <c r="V27" i="4"/>
  <c r="U34" i="4"/>
  <c r="U29" i="4"/>
  <c r="U27" i="4"/>
  <c r="U41" i="4"/>
  <c r="U11" i="4"/>
  <c r="U9" i="4"/>
  <c r="U4" i="4"/>
  <c r="U14" i="4"/>
  <c r="R4" i="4"/>
  <c r="H4" i="4"/>
  <c r="I4" i="4"/>
  <c r="J4" i="4"/>
  <c r="K4" i="4"/>
  <c r="L4" i="4"/>
  <c r="M4" i="4"/>
  <c r="N4" i="4"/>
  <c r="O4" i="4"/>
  <c r="P4" i="4"/>
  <c r="Q4" i="4"/>
  <c r="T4" i="4"/>
  <c r="G4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G17" i="4"/>
  <c r="T67" i="4"/>
  <c r="T66" i="4"/>
  <c r="T59" i="4"/>
  <c r="T56" i="4"/>
  <c r="T41" i="4"/>
  <c r="T34" i="4"/>
  <c r="T29" i="4"/>
  <c r="T27" i="4"/>
  <c r="T14" i="4"/>
  <c r="V14" i="4"/>
  <c r="V9" i="4"/>
  <c r="V4" i="4"/>
  <c r="N29" i="4"/>
  <c r="S67" i="4"/>
  <c r="S66" i="4"/>
  <c r="R67" i="4"/>
  <c r="R66" i="4"/>
  <c r="Q67" i="4"/>
  <c r="Q66" i="4"/>
  <c r="P67" i="4"/>
  <c r="P66" i="4"/>
  <c r="O66" i="4"/>
  <c r="N66" i="4"/>
  <c r="M66" i="4"/>
  <c r="L66" i="4"/>
  <c r="K66" i="4"/>
  <c r="J66" i="4"/>
  <c r="I66" i="4"/>
  <c r="H66" i="4"/>
  <c r="G66" i="4"/>
  <c r="S59" i="4"/>
  <c r="R59" i="4"/>
  <c r="R56" i="4"/>
  <c r="R41" i="4"/>
  <c r="Q59" i="4"/>
  <c r="Q56" i="4"/>
  <c r="Q41" i="4"/>
  <c r="O59" i="4"/>
  <c r="O56" i="4"/>
  <c r="O41" i="4"/>
  <c r="N59" i="4"/>
  <c r="N56" i="4"/>
  <c r="N41" i="4"/>
  <c r="M59" i="4"/>
  <c r="M56" i="4"/>
  <c r="M41" i="4"/>
  <c r="M29" i="4"/>
  <c r="M34" i="4"/>
  <c r="M27" i="4"/>
  <c r="M14" i="4"/>
  <c r="P56" i="4"/>
  <c r="P41" i="4"/>
  <c r="L41" i="4"/>
  <c r="K41" i="4"/>
  <c r="J41" i="4"/>
  <c r="I41" i="4"/>
  <c r="H41" i="4"/>
  <c r="G41" i="4"/>
  <c r="S34" i="4"/>
  <c r="R34" i="4"/>
  <c r="Q34" i="4"/>
  <c r="P34" i="4"/>
  <c r="O34" i="4"/>
  <c r="N34" i="4"/>
  <c r="N27" i="4"/>
  <c r="L34" i="4"/>
  <c r="K34" i="4"/>
  <c r="J34" i="4"/>
  <c r="I34" i="4"/>
  <c r="H34" i="4"/>
  <c r="G34" i="4"/>
  <c r="S29" i="4"/>
  <c r="R29" i="4"/>
  <c r="Q29" i="4"/>
  <c r="P29" i="4"/>
  <c r="O29" i="4"/>
  <c r="L29" i="4"/>
  <c r="K29" i="4"/>
  <c r="J29" i="4"/>
  <c r="I29" i="4"/>
  <c r="H29" i="4"/>
  <c r="G29" i="4"/>
  <c r="N14" i="4"/>
  <c r="R27" i="4"/>
  <c r="R14" i="4"/>
  <c r="S27" i="4"/>
  <c r="G27" i="4"/>
  <c r="G14" i="4"/>
  <c r="S56" i="4"/>
  <c r="S41" i="4"/>
  <c r="S11" i="4"/>
  <c r="S4" i="4"/>
  <c r="I27" i="4"/>
  <c r="I14" i="4"/>
  <c r="Q27" i="4"/>
  <c r="Q14" i="4"/>
  <c r="K27" i="4"/>
  <c r="K14" i="4"/>
  <c r="J27" i="4"/>
  <c r="J14" i="4"/>
  <c r="L27" i="4"/>
  <c r="L14" i="4"/>
  <c r="H27" i="4"/>
  <c r="H14" i="4"/>
  <c r="P27" i="4"/>
  <c r="P14" i="4"/>
  <c r="O27" i="4"/>
  <c r="O14" i="4"/>
  <c r="S14" i="4"/>
</calcChain>
</file>

<file path=xl/sharedStrings.xml><?xml version="1.0" encoding="utf-8"?>
<sst xmlns="http://schemas.openxmlformats.org/spreadsheetml/2006/main" count="115" uniqueCount="99">
  <si>
    <t>(Millones de pesos)</t>
  </si>
  <si>
    <t>Concepto</t>
  </si>
  <si>
    <t xml:space="preserve">      Poder Legislativo  </t>
  </si>
  <si>
    <t xml:space="preserve">        Gasto directo  </t>
  </si>
  <si>
    <t xml:space="preserve">        Subsidios y transferencias a las entidades </t>
  </si>
  <si>
    <t xml:space="preserve">    Participaciones a Entidades Federativas y  </t>
  </si>
  <si>
    <t xml:space="preserve">    Municipios </t>
  </si>
  <si>
    <t xml:space="preserve">Poder Legislativo  </t>
  </si>
  <si>
    <t xml:space="preserve">Poder Judicial  </t>
  </si>
  <si>
    <t xml:space="preserve">Gasto No Programable  </t>
  </si>
  <si>
    <t>Poder Ejecutivo Federal</t>
  </si>
  <si>
    <t xml:space="preserve">ADEFAS  </t>
  </si>
  <si>
    <t xml:space="preserve">Gobiernos de las Entidades </t>
  </si>
  <si>
    <t xml:space="preserve">Derechos Humanos </t>
  </si>
  <si>
    <t>Centralizada</t>
  </si>
  <si>
    <t xml:space="preserve">Administración Pública </t>
  </si>
  <si>
    <t>Comisión Nacional de los</t>
  </si>
  <si>
    <t>Subsidios y transferencias</t>
  </si>
  <si>
    <t xml:space="preserve">Previsiones y Aportaciones </t>
  </si>
  <si>
    <t>para los Sistemas de Educa-</t>
  </si>
  <si>
    <t xml:space="preserve">lógica y de Adultos </t>
  </si>
  <si>
    <t xml:space="preserve">Municipios  </t>
  </si>
  <si>
    <t xml:space="preserve">Entidades Federativas  </t>
  </si>
  <si>
    <t xml:space="preserve">Participaciones a Entidades </t>
  </si>
  <si>
    <t xml:space="preserve">Federativas  y Municipios </t>
  </si>
  <si>
    <t xml:space="preserve">Subsidios  </t>
  </si>
  <si>
    <t>FIES</t>
  </si>
  <si>
    <t xml:space="preserve">FEIEF  </t>
  </si>
  <si>
    <t xml:space="preserve">3/ En 2001 se excluyen las aportaciones al ISSSTE y al FOVISSSTE canalizadas a través del capítulo 1000 Servicios Personales.  </t>
  </si>
  <si>
    <t>INEGI</t>
  </si>
  <si>
    <t>TFJFyA</t>
  </si>
  <si>
    <t>Entidades de Control Directo</t>
  </si>
  <si>
    <t>COFECE</t>
  </si>
  <si>
    <t>INEE</t>
  </si>
  <si>
    <t>Aportaciones Federales para</t>
  </si>
  <si>
    <t>IFT</t>
  </si>
  <si>
    <t>INAI</t>
  </si>
  <si>
    <t xml:space="preserve">Instituto Nacional Electoral  </t>
  </si>
  <si>
    <t>Poder Legislativo</t>
  </si>
  <si>
    <t>Fuente: De 2001 a 2015, Cuenta de la Hacienda Pública Federal. Para 2016, Presupuesto de Egresos de la Federación.</t>
  </si>
  <si>
    <r>
      <t>2/</t>
    </r>
    <r>
      <rPr>
        <sz val="4"/>
        <color indexed="40"/>
        <rFont val="Soberana Sans Light"/>
        <family val="3"/>
      </rPr>
      <t xml:space="preserve"> </t>
    </r>
    <r>
      <rPr>
        <sz val="4"/>
        <rFont val="Soberana Sans Light"/>
        <family val="3"/>
      </rPr>
      <t>Presupuesto aprobado.</t>
    </r>
  </si>
  <si>
    <r>
      <t>8/ A partir de 2011, incluye los recursos correspondientes al Seguro Popular y</t>
    </r>
    <r>
      <rPr>
        <u val="doubleAccounting"/>
        <sz val="4"/>
        <rFont val="Soberana Sans Light"/>
        <family val="3"/>
      </rPr>
      <t xml:space="preserve"> los destinados a Infraestructura y Equipamiento en Salud.</t>
    </r>
  </si>
  <si>
    <t xml:space="preserve">A) Gasto Primario </t>
  </si>
  <si>
    <t>Desglosado</t>
  </si>
  <si>
    <t>B) Gasto Primario</t>
  </si>
  <si>
    <t xml:space="preserve">Reasignación  </t>
  </si>
  <si>
    <t>Gobiernos de las Entidades</t>
  </si>
  <si>
    <t>Federativas y los Munici-</t>
  </si>
  <si>
    <t xml:space="preserve">pios  </t>
  </si>
  <si>
    <t>Programas de Apoyos para</t>
  </si>
  <si>
    <t>el Fortalecimiento de las</t>
  </si>
  <si>
    <t xml:space="preserve">  Fondos Metropolitanos</t>
  </si>
  <si>
    <t xml:space="preserve">  Fondo Regional</t>
  </si>
  <si>
    <t>Empresas productivas del</t>
  </si>
  <si>
    <t xml:space="preserve">Estado  </t>
  </si>
  <si>
    <r>
      <t xml:space="preserve">6/ </t>
    </r>
    <r>
      <rPr>
        <u val="doubleAccounting"/>
        <sz val="4"/>
        <rFont val="Soberana Sans Light"/>
        <family val="3"/>
      </rPr>
      <t xml:space="preserve">Excluye los subsidios y transferencias a las entidades de control directo, hasta 2005 las aportaciones al ISSSTE y  al FOVISSSTE canalizadas a través del  capítulo 1000 Servicios Personales. A partir de 2006, excluye únicamente las aportaciones al  ISSSTE. </t>
    </r>
  </si>
  <si>
    <t xml:space="preserve"> Federativas  </t>
  </si>
  <si>
    <t>a las entidades de control</t>
  </si>
  <si>
    <t xml:space="preserve">  Programa para la Fisca-</t>
  </si>
  <si>
    <t xml:space="preserve">   lización del Gasto</t>
  </si>
  <si>
    <t xml:space="preserve">   Federalizado      </t>
  </si>
  <si>
    <t xml:space="preserve">      gasto primario apartado A) son resultado de la suma de gasto programable y no programable del apartado B).     </t>
  </si>
  <si>
    <t>ción. Básica, Normal, Tecno-</t>
  </si>
  <si>
    <t>Entidades Federativas y</t>
  </si>
  <si>
    <r>
      <t xml:space="preserve">7/ Excluye subsidios y transferencias a las entidades de control directo. </t>
    </r>
    <r>
      <rPr>
        <u val="doubleAccounting"/>
        <sz val="4"/>
        <rFont val="Soberana Sans Light"/>
        <family val="3"/>
      </rPr>
      <t>Hasta 2005 excluye las aportaciones al  ISSSTE y al  FOVISSSTE canalizadas a través del capítulo 4000 Subsidios y Transferencias, así como otras deducciones. A partir de 2006, excluye única-</t>
    </r>
  </si>
  <si>
    <r>
      <t xml:space="preserve">      </t>
    </r>
    <r>
      <rPr>
        <sz val="4"/>
        <rFont val="Soberana Sans Light"/>
        <family val="3"/>
      </rPr>
      <t>mente las aportaciones al ISSSTE.</t>
    </r>
  </si>
  <si>
    <t xml:space="preserve">        Zonas de la Frontera Norte. En 2010 se incorpora el Fondo de Inversión para En tidades Federativas y el Fondo de Pavimentación a Municipios.</t>
  </si>
  <si>
    <t xml:space="preserve">1/ La suma de los parciales puede no coincidir con los totales debido al redondeo de las cifras.  Se incluye el pago de Adeudos de Ejercicios Fiscales Anteriores, a fin de facilitar la comparación de cifras con el Presupuesto de Egresos de la Federación.  Las cifras de </t>
  </si>
  <si>
    <t>11/ Las cifras corresponden a los recursos entregados a las entidades federativas por concepto de Programas Regionales, Fondo para la Modernización de los Municipios y otros programas orientados al desarrollo regional.  En 2008, además se incluyen los recursos</t>
  </si>
  <si>
    <t xml:space="preserve">        por concepto de Seguridad Pública y Protección Civil en el Distrito Federal, Infraestructura en la Demarcación Territorial donde se asientan  los poderes Legislativo y Judicial, y Poder Judicial Estatal.  Para 2009, también incluye el Fondo de Apoyos a Migrantes y </t>
  </si>
  <si>
    <t xml:space="preserve">4/ Para fines de homógeneidad a la presentación de la Cuenta Pública, en este rubro se considera a los ramos 22 Instituto Nacional Electoral, 32 Tribunal Federal de Justicia Fiscal y Administrativa, 35 Comisión Nacional de los Derechos Humanos, 40 Instituto Nacio- </t>
  </si>
  <si>
    <t xml:space="preserve">      nal de Estadística y Geografía, 41 Comisión Federal de Competencia Económica, 42 Instituto Nacional para la Evaluación de la Educación, 43 Instituto Federal de Telecomunicaciones y 44 Instituto Nacional de Transparencia, Acceso a la Información y Protección </t>
  </si>
  <si>
    <t xml:space="preserve">      de Datos Personales.</t>
  </si>
  <si>
    <t xml:space="preserve">5/ Para fines de comparación, en 2007 y 2008 se excluyen los recursos correspondientes al INEGI, ya que inició operaciones a partir del 15 de julio de 2008, de acuerdo a la nueva Ley del Sistema Nacional de Información Estadística y Geográfica. </t>
  </si>
  <si>
    <t xml:space="preserve"> - Vigentes</t>
  </si>
  <si>
    <t xml:space="preserve"> - No vigentes  </t>
  </si>
  <si>
    <t xml:space="preserve">Convenios de: </t>
  </si>
  <si>
    <t>En PEF 2016 los convenios de descentralización, incluyen recursos para los ramos SEGOB, SALUD, SEDATU, SEDESOL, TURISMO, FUNCIÓN PÚBLICA Y ENTIDADES NO SECTORIZADAS, con los correspondientes de SAGARPA; SEP Y SEMARNAT.</t>
  </si>
  <si>
    <t>revisar llamadas 9 y 10</t>
  </si>
  <si>
    <t>El rubro de subsidios y transferencias, considera los subsidios totales, así como los recursos presupuestados para las entidades de control indirecto, en gasto directo considera los recursos presupuestados para las unidades de sector central y órganos administrativos desconcentrados, ambos sin subsidios.</t>
  </si>
  <si>
    <t xml:space="preserve">9/ En 2008 y 2009 incluyen los subsidios a los municipios para Seguridad Pública; a partir de 2010, los subsidios de la SEGOB, SHCP, SSA y de  SEDESOL; en 2013, los subsidios de  SEDATU y de TURISMO; en 2014 los subsidios de SCT y en 2015, los subsidios de la SFP.  </t>
  </si>
  <si>
    <t xml:space="preserve">      En el Presupuesto de Egresos de la Federación, contempla recursos de SEGOB, SALUD, SEDATU, SEDESOL, TURISMO, FUNCIÓN PÚBLICA y la Entidades no sectorizadas, con los correspondientres de SAGARPA, SEP y SEMARNAT.</t>
  </si>
  <si>
    <t>10/ Incluye los subsidios entregados a entidades federativas y municipios a través del Ramo 23 que se destinan para apoyar el desarrollo regional, conforme a lo establecido en las disposiciones jurídicas aplicacables y que se ejercen de acuerdo a lo señalado en el Pre-</t>
  </si>
  <si>
    <t xml:space="preserve">        supuesto de Egresos de la Federación.</t>
  </si>
  <si>
    <t xml:space="preserve"> </t>
  </si>
  <si>
    <r>
      <t xml:space="preserve">2016 </t>
    </r>
    <r>
      <rPr>
        <vertAlign val="superscript"/>
        <sz val="5"/>
        <rFont val="Soberana Sans Light"/>
        <family val="3"/>
      </rPr>
      <t>2/</t>
    </r>
  </si>
  <si>
    <r>
      <t xml:space="preserve">Gasto primario del sector público presupuestario según el ejecutor final de los recursos </t>
    </r>
    <r>
      <rPr>
        <b/>
        <vertAlign val="superscript"/>
        <sz val="8.5"/>
        <rFont val="Soberana Sans Light"/>
        <family val="3"/>
      </rPr>
      <t>1/</t>
    </r>
  </si>
  <si>
    <r>
      <t xml:space="preserve">Órganos Autónomos </t>
    </r>
    <r>
      <rPr>
        <vertAlign val="superscript"/>
        <sz val="4"/>
        <rFont val="Soberana Sans"/>
        <family val="3"/>
      </rPr>
      <t>4/</t>
    </r>
  </si>
  <si>
    <r>
      <t xml:space="preserve">Agregado </t>
    </r>
    <r>
      <rPr>
        <b/>
        <vertAlign val="superscript"/>
        <sz val="4"/>
        <rFont val="Soberana Sans Light"/>
        <family val="3"/>
      </rPr>
      <t>3/</t>
    </r>
  </si>
  <si>
    <r>
      <t xml:space="preserve">Poder Ejecutivo Federal </t>
    </r>
    <r>
      <rPr>
        <vertAlign val="superscript"/>
        <sz val="4"/>
        <rFont val="Soberana Sans"/>
        <family val="3"/>
      </rPr>
      <t>5/</t>
    </r>
  </si>
  <si>
    <r>
      <t xml:space="preserve">Gasto directo </t>
    </r>
    <r>
      <rPr>
        <vertAlign val="superscript"/>
        <sz val="4"/>
        <rFont val="Soberana Sans Light"/>
        <family val="3"/>
      </rPr>
      <t>6/</t>
    </r>
  </si>
  <si>
    <r>
      <t xml:space="preserve">indirecto </t>
    </r>
    <r>
      <rPr>
        <vertAlign val="superscript"/>
        <sz val="4"/>
        <rFont val="Soberana Sans Light"/>
        <family val="3"/>
      </rPr>
      <t>7/</t>
    </r>
  </si>
  <si>
    <r>
      <t xml:space="preserve">Protección Social en Salud </t>
    </r>
    <r>
      <rPr>
        <vertAlign val="superscript"/>
        <sz val="4"/>
        <rFont val="Soberana Sans Light"/>
        <family val="3"/>
      </rPr>
      <t>8/</t>
    </r>
  </si>
  <si>
    <r>
      <t xml:space="preserve">Descentralización </t>
    </r>
    <r>
      <rPr>
        <vertAlign val="superscript"/>
        <sz val="4"/>
        <rFont val="Soberana Sans Light"/>
        <family val="3"/>
      </rPr>
      <t xml:space="preserve"> 9/</t>
    </r>
  </si>
  <si>
    <r>
      <t xml:space="preserve">Otros subsidios </t>
    </r>
    <r>
      <rPr>
        <vertAlign val="superscript"/>
        <sz val="4"/>
        <rFont val="Soberana Sans Light"/>
        <family val="3"/>
      </rPr>
      <t>10/</t>
    </r>
  </si>
  <si>
    <r>
      <t xml:space="preserve">  Otros conceptos  </t>
    </r>
    <r>
      <rPr>
        <vertAlign val="superscript"/>
        <sz val="4"/>
        <rFont val="Soberana Sans Light"/>
        <family val="3"/>
      </rPr>
      <t>11/</t>
    </r>
  </si>
  <si>
    <r>
      <t xml:space="preserve">Órganos Autónomos </t>
    </r>
    <r>
      <rPr>
        <b/>
        <vertAlign val="superscript"/>
        <sz val="4"/>
        <rFont val="Soberana Sans Light"/>
        <family val="3"/>
      </rPr>
      <t>4/</t>
    </r>
  </si>
  <si>
    <r>
      <t xml:space="preserve">Poder Ejecutivo Federal </t>
    </r>
    <r>
      <rPr>
        <b/>
        <vertAlign val="superscript"/>
        <sz val="4"/>
        <rFont val="Soberana Sans Light"/>
        <family val="3"/>
      </rPr>
      <t>5/</t>
    </r>
  </si>
  <si>
    <r>
      <t xml:space="preserve">Gasto Programable </t>
    </r>
    <r>
      <rPr>
        <b/>
        <vertAlign val="superscript"/>
        <sz val="4"/>
        <rFont val="Soberana Sans Light"/>
        <family val="3"/>
      </rPr>
      <t>3/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</si>
</sst>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[$€-2]* #,##0.00_-;\-[$€-2]* #,##0.00_-;_-[$€-2]* &quot;-&quot;??_-"/>
  </numFmts>
  <fonts count="2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oberana Sans Light"/>
      <family val="3"/>
    </font>
    <font>
      <sz val="6"/>
      <name val="Soberana Sans Light"/>
      <family val="3"/>
    </font>
    <font>
      <b/>
      <sz val="10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8.5"/>
      <name val="Soberana Sans Light"/>
      <family val="3"/>
    </font>
    <font>
      <sz val="4"/>
      <name val="Soberana Sans Light"/>
      <family val="3"/>
    </font>
    <font>
      <b/>
      <sz val="4"/>
      <name val="Soberana Sans Light"/>
      <family val="3"/>
    </font>
    <font>
      <sz val="5"/>
      <name val="Soberana Sans Light"/>
      <family val="3"/>
    </font>
    <font>
      <u val="doubleAccounting"/>
      <sz val="5"/>
      <name val="Soberana Sans Light"/>
      <family val="3"/>
    </font>
    <font>
      <u val="doubleAccounting"/>
      <sz val="4"/>
      <name val="Soberana Sans Light"/>
      <family val="3"/>
    </font>
    <font>
      <sz val="4"/>
      <color indexed="40"/>
      <name val="Soberana Sans Light"/>
      <family val="3"/>
    </font>
    <font>
      <b/>
      <sz val="5"/>
      <name val="Soberana Sans Light"/>
      <family val="3"/>
    </font>
    <font>
      <vertAlign val="superscript"/>
      <sz val="5"/>
      <name val="Soberana Sans Light"/>
      <family val="3"/>
    </font>
    <font>
      <b/>
      <vertAlign val="superscript"/>
      <sz val="8.5"/>
      <name val="Soberana Sans Light"/>
      <family val="3"/>
    </font>
    <font>
      <sz val="4"/>
      <name val="Soberana Sans"/>
      <family val="3"/>
    </font>
    <font>
      <b/>
      <vertAlign val="superscript"/>
      <sz val="4"/>
      <name val="Soberana Sans Light"/>
      <family val="3"/>
    </font>
    <font>
      <vertAlign val="superscript"/>
      <sz val="4"/>
      <name val="Soberana Sans"/>
      <family val="3"/>
    </font>
    <font>
      <vertAlign val="superscript"/>
      <sz val="4"/>
      <name val="Soberana Sans Light"/>
      <family val="3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3" fillId="0" borderId="9" xfId="0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/>
    <xf numFmtId="0" fontId="4" fillId="0" borderId="0" xfId="0" applyFont="1" applyAlignment="1">
      <alignment vertical="center"/>
    </xf>
    <xf numFmtId="0" fontId="6" fillId="0" borderId="0" xfId="0" quotePrefix="1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Fill="1"/>
    <xf numFmtId="164" fontId="10" fillId="0" borderId="10" xfId="0" applyNumberFormat="1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vertical="center"/>
    </xf>
    <xf numFmtId="164" fontId="11" fillId="0" borderId="10" xfId="0" applyNumberFormat="1" applyFont="1" applyFill="1" applyBorder="1" applyAlignment="1">
      <alignment horizontal="right" vertical="center"/>
    </xf>
    <xf numFmtId="164" fontId="10" fillId="0" borderId="10" xfId="0" applyNumberFormat="1" applyFont="1" applyFill="1" applyBorder="1" applyAlignment="1">
      <alignment horizontal="centerContinuous" vertical="center"/>
    </xf>
    <xf numFmtId="164" fontId="10" fillId="0" borderId="11" xfId="0" applyNumberFormat="1" applyFont="1" applyFill="1" applyBorder="1" applyAlignment="1">
      <alignment horizontal="right" vertical="center"/>
    </xf>
    <xf numFmtId="0" fontId="7" fillId="0" borderId="0" xfId="0" applyFont="1" applyFill="1" applyAlignment="1" applyProtection="1"/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10" fillId="0" borderId="5" xfId="0" applyNumberFormat="1" applyFont="1" applyFill="1" applyBorder="1" applyAlignment="1">
      <alignment horizontal="right" vertical="center"/>
    </xf>
    <xf numFmtId="164" fontId="10" fillId="0" borderId="5" xfId="0" applyNumberFormat="1" applyFont="1" applyFill="1" applyBorder="1" applyAlignment="1">
      <alignment horizontal="centerContinuous" vertical="center"/>
    </xf>
    <xf numFmtId="0" fontId="10" fillId="0" borderId="5" xfId="0" applyFont="1" applyFill="1" applyBorder="1" applyAlignment="1">
      <alignment vertical="center"/>
    </xf>
    <xf numFmtId="164" fontId="11" fillId="0" borderId="5" xfId="0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 applyProtection="1">
      <alignment horizontal="left" vertical="center"/>
    </xf>
    <xf numFmtId="0" fontId="12" fillId="2" borderId="3" xfId="0" applyFont="1" applyFill="1" applyBorder="1" applyAlignment="1" applyProtection="1">
      <alignment horizontal="left" vertical="center"/>
    </xf>
    <xf numFmtId="0" fontId="12" fillId="2" borderId="4" xfId="0" applyFont="1" applyFill="1" applyBorder="1" applyAlignment="1" applyProtection="1">
      <alignment horizontal="left" vertical="center"/>
    </xf>
    <xf numFmtId="0" fontId="12" fillId="2" borderId="2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3" fillId="0" borderId="0" xfId="0" applyFont="1" applyBorder="1"/>
    <xf numFmtId="0" fontId="3" fillId="4" borderId="0" xfId="0" applyFont="1" applyFill="1"/>
    <xf numFmtId="164" fontId="10" fillId="0" borderId="0" xfId="0" applyNumberFormat="1" applyFont="1" applyAlignment="1">
      <alignment horizontal="center"/>
    </xf>
    <xf numFmtId="0" fontId="3" fillId="4" borderId="0" xfId="0" applyFont="1" applyFill="1" applyBorder="1"/>
    <xf numFmtId="0" fontId="5" fillId="0" borderId="0" xfId="0" applyFont="1" applyBorder="1"/>
    <xf numFmtId="0" fontId="3" fillId="0" borderId="9" xfId="0" applyFont="1" applyFill="1" applyBorder="1"/>
    <xf numFmtId="0" fontId="12" fillId="0" borderId="0" xfId="0" applyFont="1" applyAlignment="1">
      <alignment horizontal="center"/>
    </xf>
    <xf numFmtId="0" fontId="12" fillId="0" borderId="0" xfId="0" applyFont="1"/>
    <xf numFmtId="16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164" fontId="12" fillId="0" borderId="0" xfId="2" applyNumberFormat="1" applyFont="1" applyFill="1" applyBorder="1" applyAlignment="1">
      <alignment horizontal="right"/>
    </xf>
    <xf numFmtId="0" fontId="12" fillId="0" borderId="0" xfId="0" applyFont="1" applyFill="1"/>
    <xf numFmtId="0" fontId="4" fillId="0" borderId="0" xfId="0" applyFont="1" applyBorder="1"/>
    <xf numFmtId="0" fontId="11" fillId="2" borderId="3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 vertical="center"/>
    </xf>
    <xf numFmtId="0" fontId="11" fillId="2" borderId="5" xfId="0" applyFont="1" applyFill="1" applyBorder="1" applyAlignment="1" applyProtection="1">
      <alignment horizontal="left" vertical="center"/>
    </xf>
    <xf numFmtId="0" fontId="10" fillId="2" borderId="3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left" vertical="center"/>
    </xf>
    <xf numFmtId="0" fontId="11" fillId="3" borderId="5" xfId="0" applyFont="1" applyFill="1" applyBorder="1" applyAlignment="1" applyProtection="1">
      <alignment horizontal="left" vertical="center"/>
    </xf>
    <xf numFmtId="0" fontId="10" fillId="2" borderId="5" xfId="0" applyFont="1" applyFill="1" applyBorder="1" applyAlignment="1" applyProtection="1">
      <alignment horizontal="left" vertical="center"/>
    </xf>
    <xf numFmtId="0" fontId="10" fillId="4" borderId="3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10" fillId="3" borderId="5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left" vertical="center"/>
    </xf>
    <xf numFmtId="0" fontId="10" fillId="2" borderId="12" xfId="0" applyFont="1" applyFill="1" applyBorder="1" applyAlignment="1" applyProtection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164" fontId="10" fillId="0" borderId="0" xfId="2" applyNumberFormat="1" applyFont="1" applyFill="1" applyBorder="1" applyAlignment="1">
      <alignment horizontal="right"/>
    </xf>
    <xf numFmtId="0" fontId="10" fillId="0" borderId="0" xfId="0" applyFont="1"/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4" fontId="10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left" vertical="center"/>
    </xf>
    <xf numFmtId="164" fontId="10" fillId="0" borderId="12" xfId="0" applyNumberFormat="1" applyFont="1" applyFill="1" applyBorder="1" applyAlignment="1">
      <alignment horizontal="right" vertical="center"/>
    </xf>
    <xf numFmtId="0" fontId="12" fillId="2" borderId="8" xfId="0" applyFont="1" applyFill="1" applyBorder="1" applyAlignment="1">
      <alignment horizontal="centerContinuous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Continuous" vertical="center"/>
    </xf>
    <xf numFmtId="0" fontId="12" fillId="2" borderId="7" xfId="0" applyFont="1" applyFill="1" applyBorder="1" applyAlignment="1">
      <alignment horizontal="centerContinuous" vertical="center"/>
    </xf>
    <xf numFmtId="164" fontId="12" fillId="0" borderId="0" xfId="0" applyNumberFormat="1" applyFont="1" applyFill="1" applyAlignment="1">
      <alignment horizontal="center"/>
    </xf>
    <xf numFmtId="0" fontId="16" fillId="5" borderId="0" xfId="0" applyFont="1" applyFill="1"/>
    <xf numFmtId="0" fontId="5" fillId="5" borderId="0" xfId="0" applyFont="1" applyFill="1"/>
    <xf numFmtId="0" fontId="19" fillId="2" borderId="0" xfId="0" applyFont="1" applyFill="1" applyBorder="1" applyAlignment="1" applyProtection="1">
      <alignment horizontal="left" vertical="center"/>
    </xf>
    <xf numFmtId="0" fontId="19" fillId="2" borderId="5" xfId="0" applyFont="1" applyFill="1" applyBorder="1" applyAlignment="1" applyProtection="1">
      <alignment horizontal="left" vertical="center"/>
    </xf>
    <xf numFmtId="164" fontId="19" fillId="0" borderId="5" xfId="0" applyNumberFormat="1" applyFont="1" applyFill="1" applyBorder="1" applyAlignment="1">
      <alignment horizontal="right" vertical="center"/>
    </xf>
    <xf numFmtId="164" fontId="19" fillId="0" borderId="10" xfId="0" applyNumberFormat="1" applyFont="1" applyFill="1" applyBorder="1" applyAlignment="1">
      <alignment horizontal="right" vertical="center"/>
    </xf>
    <xf numFmtId="0" fontId="19" fillId="3" borderId="0" xfId="0" applyFont="1" applyFill="1" applyBorder="1" applyAlignment="1" applyProtection="1">
      <alignment horizontal="left" vertical="center"/>
    </xf>
    <xf numFmtId="0" fontId="19" fillId="3" borderId="5" xfId="0" applyFont="1" applyFill="1" applyBorder="1" applyAlignment="1" applyProtection="1">
      <alignment horizontal="left" vertical="center"/>
    </xf>
    <xf numFmtId="0" fontId="19" fillId="4" borderId="0" xfId="0" applyFont="1" applyFill="1" applyBorder="1" applyAlignment="1" applyProtection="1">
      <alignment horizontal="left" vertical="center"/>
    </xf>
    <xf numFmtId="0" fontId="19" fillId="4" borderId="5" xfId="0" applyFont="1" applyFill="1" applyBorder="1" applyAlignment="1" applyProtection="1">
      <alignment horizontal="left" vertical="center"/>
    </xf>
    <xf numFmtId="0" fontId="19" fillId="2" borderId="3" xfId="0" applyFont="1" applyFill="1" applyBorder="1" applyAlignment="1" applyProtection="1">
      <alignment horizontal="left" vertical="center"/>
    </xf>
    <xf numFmtId="0" fontId="19" fillId="0" borderId="5" xfId="0" applyFont="1" applyFill="1" applyBorder="1" applyAlignment="1" applyProtection="1">
      <alignment horizontal="left" vertical="center"/>
    </xf>
    <xf numFmtId="0" fontId="11" fillId="0" borderId="5" xfId="0" applyFont="1" applyFill="1" applyBorder="1" applyAlignment="1" applyProtection="1">
      <alignment horizontal="left" vertical="center"/>
    </xf>
    <xf numFmtId="0" fontId="11" fillId="3" borderId="3" xfId="0" applyFont="1" applyFill="1" applyBorder="1" applyAlignment="1" applyProtection="1">
      <alignment horizontal="left" vertical="center"/>
    </xf>
    <xf numFmtId="0" fontId="16" fillId="2" borderId="3" xfId="0" applyFont="1" applyFill="1" applyBorder="1" applyAlignment="1" applyProtection="1">
      <alignment horizontal="left" vertical="center"/>
    </xf>
    <xf numFmtId="0" fontId="16" fillId="5" borderId="0" xfId="0" applyFont="1" applyFill="1" applyAlignment="1">
      <alignment horizontal="left" vertical="top" wrapText="1"/>
    </xf>
  </cellXfs>
  <cellStyles count="3">
    <cellStyle name="Euro" xfId="1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266700</xdr:colOff>
      <xdr:row>2</xdr:row>
      <xdr:rowOff>19050</xdr:rowOff>
    </xdr:from>
    <xdr:to>
      <xdr:col>21</xdr:col>
      <xdr:colOff>390525</xdr:colOff>
      <xdr:row>2</xdr:row>
      <xdr:rowOff>142875</xdr:rowOff>
    </xdr:to>
    <xdr:sp macro="" textlink="">
      <xdr:nvSpPr>
        <xdr:cNvPr id="5" name="Text Box 19"/>
        <xdr:cNvSpPr txBox="1">
          <a:spLocks noChangeArrowheads="1"/>
        </xdr:cNvSpPr>
      </xdr:nvSpPr>
      <xdr:spPr bwMode="auto">
        <a:xfrm>
          <a:off x="5924550" y="371475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18</xdr:col>
      <xdr:colOff>266700</xdr:colOff>
      <xdr:row>2</xdr:row>
      <xdr:rowOff>19050</xdr:rowOff>
    </xdr:from>
    <xdr:to>
      <xdr:col>18</xdr:col>
      <xdr:colOff>390525</xdr:colOff>
      <xdr:row>2</xdr:row>
      <xdr:rowOff>142875</xdr:rowOff>
    </xdr:to>
    <xdr:sp macro="" textlink="">
      <xdr:nvSpPr>
        <xdr:cNvPr id="14" name="Text Box 19"/>
        <xdr:cNvSpPr txBox="1">
          <a:spLocks noChangeArrowheads="1"/>
        </xdr:cNvSpPr>
      </xdr:nvSpPr>
      <xdr:spPr bwMode="auto">
        <a:xfrm>
          <a:off x="5562600" y="371475"/>
          <a:ext cx="952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47576</xdr:colOff>
      <xdr:row>19</xdr:row>
      <xdr:rowOff>53432</xdr:rowOff>
    </xdr:from>
    <xdr:to>
      <xdr:col>5</xdr:col>
      <xdr:colOff>234538</xdr:colOff>
      <xdr:row>20</xdr:row>
      <xdr:rowOff>0</xdr:rowOff>
    </xdr:to>
    <xdr:sp macro="" textlink="">
      <xdr:nvSpPr>
        <xdr:cNvPr id="17" name="Text Box 28"/>
        <xdr:cNvSpPr txBox="1">
          <a:spLocks noChangeArrowheads="1"/>
        </xdr:cNvSpPr>
      </xdr:nvSpPr>
      <xdr:spPr bwMode="auto">
        <a:xfrm>
          <a:off x="146795" y="2085432"/>
          <a:ext cx="186962" cy="120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45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  <xdr:twoCellAnchor>
    <xdr:from>
      <xdr:col>5</xdr:col>
      <xdr:colOff>153274</xdr:colOff>
      <xdr:row>19</xdr:row>
      <xdr:rowOff>51591</xdr:rowOff>
    </xdr:from>
    <xdr:to>
      <xdr:col>5</xdr:col>
      <xdr:colOff>289716</xdr:colOff>
      <xdr:row>20</xdr:row>
      <xdr:rowOff>67467</xdr:rowOff>
    </xdr:to>
    <xdr:sp macro="" textlink="">
      <xdr:nvSpPr>
        <xdr:cNvPr id="24" name="Text Box 28"/>
        <xdr:cNvSpPr txBox="1">
          <a:spLocks noChangeArrowheads="1"/>
        </xdr:cNvSpPr>
      </xdr:nvSpPr>
      <xdr:spPr bwMode="auto">
        <a:xfrm>
          <a:off x="252493" y="2170904"/>
          <a:ext cx="136442" cy="103188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45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  <xdr:twoCellAnchor>
    <xdr:from>
      <xdr:col>5</xdr:col>
      <xdr:colOff>55935</xdr:colOff>
      <xdr:row>20</xdr:row>
      <xdr:rowOff>57402</xdr:rowOff>
    </xdr:from>
    <xdr:to>
      <xdr:col>5</xdr:col>
      <xdr:colOff>186529</xdr:colOff>
      <xdr:row>21</xdr:row>
      <xdr:rowOff>79375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155154" y="2264027"/>
          <a:ext cx="130594" cy="109286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45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  <xdr:twoCellAnchor>
    <xdr:from>
      <xdr:col>5</xdr:col>
      <xdr:colOff>50170</xdr:colOff>
      <xdr:row>22</xdr:row>
      <xdr:rowOff>56114</xdr:rowOff>
    </xdr:from>
    <xdr:to>
      <xdr:col>5</xdr:col>
      <xdr:colOff>160837</xdr:colOff>
      <xdr:row>23</xdr:row>
      <xdr:rowOff>63501</xdr:rowOff>
    </xdr:to>
    <xdr:sp macro="" textlink="">
      <xdr:nvSpPr>
        <xdr:cNvPr id="22" name="Text Box 28"/>
        <xdr:cNvSpPr txBox="1">
          <a:spLocks noChangeArrowheads="1"/>
        </xdr:cNvSpPr>
      </xdr:nvSpPr>
      <xdr:spPr bwMode="auto">
        <a:xfrm>
          <a:off x="149389" y="2961239"/>
          <a:ext cx="110667" cy="9470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450" b="0" i="0" u="none" strike="noStrike" baseline="0">
              <a:solidFill>
                <a:srgbClr val="000000"/>
              </a:solidFill>
              <a:latin typeface="Soberana Sans Light" pitchFamily="50" charset="0"/>
            </a:rPr>
            <a:t>5/</a:t>
          </a:r>
        </a:p>
      </xdr:txBody>
    </xdr:sp>
    <xdr:clientData/>
  </xdr:twoCellAnchor>
  <xdr:twoCellAnchor>
    <xdr:from>
      <xdr:col>5</xdr:col>
      <xdr:colOff>721725</xdr:colOff>
      <xdr:row>17</xdr:row>
      <xdr:rowOff>11906</xdr:rowOff>
    </xdr:from>
    <xdr:to>
      <xdr:col>5</xdr:col>
      <xdr:colOff>805657</xdr:colOff>
      <xdr:row>18</xdr:row>
      <xdr:rowOff>23813</xdr:rowOff>
    </xdr:to>
    <xdr:sp macro="" textlink="">
      <xdr:nvSpPr>
        <xdr:cNvPr id="23" name="Text Box 28"/>
        <xdr:cNvSpPr txBox="1">
          <a:spLocks noChangeArrowheads="1"/>
        </xdr:cNvSpPr>
      </xdr:nvSpPr>
      <xdr:spPr bwMode="auto">
        <a:xfrm>
          <a:off x="820944" y="2480469"/>
          <a:ext cx="83932" cy="99219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450" b="0" i="0" u="none" strike="noStrike" baseline="0">
              <a:solidFill>
                <a:srgbClr val="000000"/>
              </a:solidFill>
              <a:latin typeface="Soberana Sans Light" pitchFamily="50" charset="0"/>
            </a:rPr>
            <a:t>6/</a:t>
          </a:r>
        </a:p>
      </xdr:txBody>
    </xdr:sp>
    <xdr:clientData/>
  </xdr:twoCellAnchor>
  <xdr:twoCellAnchor>
    <xdr:from>
      <xdr:col>5</xdr:col>
      <xdr:colOff>11855</xdr:colOff>
      <xdr:row>21</xdr:row>
      <xdr:rowOff>57401</xdr:rowOff>
    </xdr:from>
    <xdr:to>
      <xdr:col>5</xdr:col>
      <xdr:colOff>198817</xdr:colOff>
      <xdr:row>23</xdr:row>
      <xdr:rowOff>3200</xdr:rowOff>
    </xdr:to>
    <xdr:sp macro="" textlink="">
      <xdr:nvSpPr>
        <xdr:cNvPr id="31" name="Text Box 28"/>
        <xdr:cNvSpPr txBox="1">
          <a:spLocks noChangeArrowheads="1"/>
        </xdr:cNvSpPr>
      </xdr:nvSpPr>
      <xdr:spPr bwMode="auto">
        <a:xfrm>
          <a:off x="111074" y="2351339"/>
          <a:ext cx="186962" cy="120424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45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  <xdr:twoCellAnchor>
    <xdr:from>
      <xdr:col>20</xdr:col>
      <xdr:colOff>266700</xdr:colOff>
      <xdr:row>2</xdr:row>
      <xdr:rowOff>19050</xdr:rowOff>
    </xdr:from>
    <xdr:to>
      <xdr:col>20</xdr:col>
      <xdr:colOff>390525</xdr:colOff>
      <xdr:row>2</xdr:row>
      <xdr:rowOff>142875</xdr:rowOff>
    </xdr:to>
    <xdr:sp macro="" textlink="">
      <xdr:nvSpPr>
        <xdr:cNvPr id="26" name="Text Box 19"/>
        <xdr:cNvSpPr txBox="1">
          <a:spLocks noChangeArrowheads="1"/>
        </xdr:cNvSpPr>
      </xdr:nvSpPr>
      <xdr:spPr bwMode="auto">
        <a:xfrm>
          <a:off x="5918200" y="324644"/>
          <a:ext cx="476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8"/>
  <sheetViews>
    <sheetView showGridLines="0" tabSelected="1" topLeftCell="A39" zoomScale="240" zoomScaleNormal="240" zoomScalePageLayoutView="75" workbookViewId="0">
      <selection activeCell="H62" sqref="H62"/>
    </sheetView>
  </sheetViews>
  <sheetFormatPr baseColWidth="10" defaultRowHeight="12.75" x14ac:dyDescent="0.2"/>
  <cols>
    <col min="1" max="5" width="0.28515625" style="3" customWidth="1"/>
    <col min="6" max="6" width="9.140625" style="3" customWidth="1"/>
    <col min="7" max="22" width="4.7109375" style="3" customWidth="1"/>
    <col min="23" max="23" width="5.42578125" style="36" customWidth="1"/>
    <col min="24" max="24" width="6.42578125" style="2" customWidth="1"/>
    <col min="25" max="16384" width="11.42578125" style="1"/>
  </cols>
  <sheetData>
    <row r="1" spans="1:26" ht="15" customHeight="1" x14ac:dyDescent="0.2">
      <c r="A1" s="18" t="s">
        <v>86</v>
      </c>
      <c r="B1" s="18"/>
      <c r="C1" s="18"/>
      <c r="D1" s="18"/>
      <c r="E1" s="18"/>
      <c r="F1" s="18"/>
      <c r="G1" s="19"/>
      <c r="H1" s="19"/>
      <c r="I1" s="19"/>
      <c r="J1" s="19"/>
      <c r="K1" s="19"/>
      <c r="L1" s="19"/>
      <c r="M1" s="19"/>
      <c r="N1" s="20"/>
      <c r="O1" s="20"/>
      <c r="P1" s="20"/>
      <c r="Q1" s="20"/>
      <c r="R1" s="20"/>
      <c r="X1" s="30"/>
    </row>
    <row r="2" spans="1:26" ht="9" customHeight="1" x14ac:dyDescent="0.2">
      <c r="A2" s="9" t="s">
        <v>0</v>
      </c>
      <c r="B2" s="9"/>
      <c r="C2" s="9"/>
      <c r="D2" s="9"/>
      <c r="E2" s="9"/>
      <c r="F2" s="9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X2" s="30"/>
    </row>
    <row r="3" spans="1:26" s="4" customFormat="1" ht="13.5" customHeight="1" x14ac:dyDescent="0.15">
      <c r="A3" s="77"/>
      <c r="B3" s="78" t="s">
        <v>1</v>
      </c>
      <c r="C3" s="78"/>
      <c r="D3" s="78"/>
      <c r="E3" s="78"/>
      <c r="F3" s="74"/>
      <c r="G3" s="75">
        <v>2001</v>
      </c>
      <c r="H3" s="76">
        <v>2002</v>
      </c>
      <c r="I3" s="76">
        <v>2003</v>
      </c>
      <c r="J3" s="76">
        <v>2004</v>
      </c>
      <c r="K3" s="76">
        <v>2005</v>
      </c>
      <c r="L3" s="76">
        <v>2006</v>
      </c>
      <c r="M3" s="76">
        <v>2007</v>
      </c>
      <c r="N3" s="76">
        <v>2008</v>
      </c>
      <c r="O3" s="76">
        <v>2009</v>
      </c>
      <c r="P3" s="76">
        <v>2010</v>
      </c>
      <c r="Q3" s="76">
        <v>2011</v>
      </c>
      <c r="R3" s="75">
        <v>2012</v>
      </c>
      <c r="S3" s="75">
        <v>2013</v>
      </c>
      <c r="T3" s="75">
        <v>2014</v>
      </c>
      <c r="U3" s="76">
        <v>2015</v>
      </c>
      <c r="V3" s="76" t="s">
        <v>85</v>
      </c>
      <c r="W3" s="37"/>
      <c r="X3" s="44"/>
    </row>
    <row r="4" spans="1:26" ht="9.9499999999999993" customHeight="1" x14ac:dyDescent="0.2">
      <c r="A4" s="45" t="s">
        <v>42</v>
      </c>
      <c r="B4" s="47"/>
      <c r="C4" s="47"/>
      <c r="D4" s="47"/>
      <c r="E4" s="47"/>
      <c r="F4" s="48"/>
      <c r="G4" s="24">
        <f t="shared" ref="G4:Q4" si="0">SUM(G6,G7,G8,G9,G11)</f>
        <v>1139127.5</v>
      </c>
      <c r="H4" s="15">
        <f t="shared" si="0"/>
        <v>1305882</v>
      </c>
      <c r="I4" s="15">
        <f t="shared" si="0"/>
        <v>1480042.7</v>
      </c>
      <c r="J4" s="15">
        <f t="shared" si="0"/>
        <v>1595781</v>
      </c>
      <c r="K4" s="15">
        <f t="shared" si="0"/>
        <v>1769622.5</v>
      </c>
      <c r="L4" s="15">
        <f t="shared" si="0"/>
        <v>2020493.7000000002</v>
      </c>
      <c r="M4" s="15">
        <f t="shared" si="0"/>
        <v>2260021.7999999998</v>
      </c>
      <c r="N4" s="15">
        <f t="shared" si="0"/>
        <v>2667693.9</v>
      </c>
      <c r="O4" s="15">
        <f t="shared" si="0"/>
        <v>2851252.9</v>
      </c>
      <c r="P4" s="15">
        <f t="shared" si="0"/>
        <v>3099532.9</v>
      </c>
      <c r="Q4" s="15">
        <f t="shared" si="0"/>
        <v>3381825.5</v>
      </c>
      <c r="R4" s="15">
        <f>SUM(R6,R7,R8,R9,R11)-0.1</f>
        <v>3637142.7999999993</v>
      </c>
      <c r="S4" s="15">
        <f>SUM(S6,S7,S8,S9,S11)</f>
        <v>3891799.5</v>
      </c>
      <c r="T4" s="15">
        <f>SUM(T6,T7,T8,T9,T11)</f>
        <v>4220835.2</v>
      </c>
      <c r="U4" s="15">
        <f>SUM(U6,U7,U8,U9,U11)</f>
        <v>4508960.2616448998</v>
      </c>
      <c r="V4" s="15">
        <f>SUM(V6,V7,V8,V9,V11)</f>
        <v>4301501.5498210005</v>
      </c>
      <c r="W4" s="38"/>
      <c r="X4" s="38"/>
    </row>
    <row r="5" spans="1:26" s="91" customFormat="1" ht="6.75" customHeight="1" x14ac:dyDescent="0.2">
      <c r="A5" s="45"/>
      <c r="B5" s="47"/>
      <c r="C5" s="47"/>
      <c r="D5" s="47"/>
      <c r="E5" s="47" t="s">
        <v>88</v>
      </c>
      <c r="F5" s="48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</row>
    <row r="6" spans="1:26" ht="7.15" customHeight="1" x14ac:dyDescent="0.2">
      <c r="A6" s="45"/>
      <c r="B6" s="47" t="s">
        <v>38</v>
      </c>
      <c r="C6" s="50"/>
      <c r="D6" s="50"/>
      <c r="E6" s="50"/>
      <c r="F6" s="52"/>
      <c r="G6" s="24">
        <v>4405.6000000000004</v>
      </c>
      <c r="H6" s="15">
        <v>4967.1000000000004</v>
      </c>
      <c r="I6" s="15">
        <v>5628.9</v>
      </c>
      <c r="J6" s="15">
        <v>5538.8</v>
      </c>
      <c r="K6" s="15">
        <v>6424.5</v>
      </c>
      <c r="L6" s="15">
        <v>7514.4</v>
      </c>
      <c r="M6" s="15">
        <v>7711.2</v>
      </c>
      <c r="N6" s="15">
        <v>9318.5</v>
      </c>
      <c r="O6" s="15">
        <v>9466.9</v>
      </c>
      <c r="P6" s="15">
        <v>9816</v>
      </c>
      <c r="Q6" s="15">
        <v>10338.4</v>
      </c>
      <c r="R6" s="15">
        <v>11649.8</v>
      </c>
      <c r="S6" s="15">
        <v>12466</v>
      </c>
      <c r="T6" s="15">
        <v>13277.7</v>
      </c>
      <c r="U6" s="15">
        <f t="shared" ref="U6:V8" si="1">+U15</f>
        <v>14136.285381500011</v>
      </c>
      <c r="V6" s="15">
        <f t="shared" si="1"/>
        <v>13926.351256</v>
      </c>
      <c r="W6" s="38"/>
      <c r="X6" s="38"/>
      <c r="Y6" s="30"/>
      <c r="Z6" s="30"/>
    </row>
    <row r="7" spans="1:26" ht="7.15" customHeight="1" x14ac:dyDescent="0.2">
      <c r="A7" s="45"/>
      <c r="B7" s="47" t="s">
        <v>8</v>
      </c>
      <c r="C7" s="50"/>
      <c r="D7" s="50"/>
      <c r="E7" s="50"/>
      <c r="F7" s="52"/>
      <c r="G7" s="24">
        <v>13571.9</v>
      </c>
      <c r="H7" s="15">
        <v>15414.4</v>
      </c>
      <c r="I7" s="15">
        <v>17896.5</v>
      </c>
      <c r="J7" s="15">
        <v>19471.8</v>
      </c>
      <c r="K7" s="15">
        <v>21504.9</v>
      </c>
      <c r="L7" s="15">
        <v>23800.3</v>
      </c>
      <c r="M7" s="15">
        <v>25115.200000000001</v>
      </c>
      <c r="N7" s="15">
        <v>29977.8</v>
      </c>
      <c r="O7" s="15">
        <v>30549.4</v>
      </c>
      <c r="P7" s="15">
        <v>32991.5</v>
      </c>
      <c r="Q7" s="15">
        <v>36825.4</v>
      </c>
      <c r="R7" s="15">
        <v>38646.199999999997</v>
      </c>
      <c r="S7" s="15">
        <v>41957.599999999999</v>
      </c>
      <c r="T7" s="15">
        <v>48874.8</v>
      </c>
      <c r="U7" s="15">
        <f t="shared" si="1"/>
        <v>48039.693001929903</v>
      </c>
      <c r="V7" s="15">
        <f t="shared" si="1"/>
        <v>62205.312662999997</v>
      </c>
      <c r="W7" s="38"/>
      <c r="X7" s="38"/>
      <c r="Y7" s="30"/>
      <c r="Z7" s="30"/>
    </row>
    <row r="8" spans="1:26" ht="7.15" customHeight="1" x14ac:dyDescent="0.2">
      <c r="A8" s="93"/>
      <c r="B8" s="50" t="s">
        <v>96</v>
      </c>
      <c r="C8" s="50"/>
      <c r="D8" s="50"/>
      <c r="E8" s="50"/>
      <c r="F8" s="52"/>
      <c r="G8" s="24">
        <v>6259</v>
      </c>
      <c r="H8" s="15">
        <v>7073</v>
      </c>
      <c r="I8" s="15">
        <v>12379.699999999999</v>
      </c>
      <c r="J8" s="15">
        <v>7039.1</v>
      </c>
      <c r="K8" s="15">
        <v>8074.7999999999993</v>
      </c>
      <c r="L8" s="15">
        <v>13782.8</v>
      </c>
      <c r="M8" s="15">
        <v>14115.399999999998</v>
      </c>
      <c r="N8" s="15">
        <v>14546.4</v>
      </c>
      <c r="O8" s="15">
        <v>19975.7</v>
      </c>
      <c r="P8" s="15">
        <v>19252.2</v>
      </c>
      <c r="Q8" s="15">
        <v>17169.600000000002</v>
      </c>
      <c r="R8" s="15">
        <v>24736.799999999999</v>
      </c>
      <c r="S8" s="15">
        <v>21675.9</v>
      </c>
      <c r="T8" s="15">
        <v>26176.100000000002</v>
      </c>
      <c r="U8" s="15">
        <f t="shared" si="1"/>
        <v>34729.906422650027</v>
      </c>
      <c r="V8" s="15">
        <f t="shared" si="1"/>
        <v>31025.757242000011</v>
      </c>
      <c r="W8" s="38"/>
      <c r="X8" s="38"/>
      <c r="Y8" s="30"/>
      <c r="Z8" s="30"/>
    </row>
    <row r="9" spans="1:26" ht="7.15" customHeight="1" x14ac:dyDescent="0.2">
      <c r="A9" s="93"/>
      <c r="B9" s="50" t="s">
        <v>97</v>
      </c>
      <c r="C9" s="50"/>
      <c r="D9" s="50"/>
      <c r="E9" s="50"/>
      <c r="F9" s="52"/>
      <c r="G9" s="24">
        <v>668096.80000000005</v>
      </c>
      <c r="H9" s="15">
        <v>790185.2</v>
      </c>
      <c r="I9" s="15">
        <v>904108</v>
      </c>
      <c r="J9" s="15">
        <v>975460.1</v>
      </c>
      <c r="K9" s="15">
        <v>1069847</v>
      </c>
      <c r="L9" s="15">
        <v>1229263.1000000001</v>
      </c>
      <c r="M9" s="15">
        <v>1402380.9</v>
      </c>
      <c r="N9" s="15">
        <v>1641011.2</v>
      </c>
      <c r="O9" s="15">
        <v>1872766.5</v>
      </c>
      <c r="P9" s="15">
        <v>1965512.5</v>
      </c>
      <c r="Q9" s="15">
        <v>2088460.5</v>
      </c>
      <c r="R9" s="15">
        <v>2230074.2999999998</v>
      </c>
      <c r="S9" s="15">
        <v>2354595</v>
      </c>
      <c r="T9" s="15">
        <v>2538647.9</v>
      </c>
      <c r="U9" s="15">
        <f>U27+U67</f>
        <v>2712751.8759813798</v>
      </c>
      <c r="V9" s="15">
        <f>V27+V67</f>
        <v>2586039.4642380001</v>
      </c>
      <c r="W9" s="38"/>
      <c r="X9" s="38"/>
      <c r="Y9" s="30"/>
      <c r="Z9" s="30"/>
    </row>
    <row r="10" spans="1:26" ht="7.15" customHeight="1" x14ac:dyDescent="0.2">
      <c r="A10" s="45"/>
      <c r="B10" s="47" t="s">
        <v>12</v>
      </c>
      <c r="C10" s="47"/>
      <c r="D10" s="47"/>
      <c r="E10" s="47"/>
      <c r="F10" s="48"/>
      <c r="G10" s="24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38"/>
      <c r="X10" s="38"/>
      <c r="Y10" s="30"/>
      <c r="Z10" s="30"/>
    </row>
    <row r="11" spans="1:26" ht="7.15" customHeight="1" x14ac:dyDescent="0.2">
      <c r="A11" s="45"/>
      <c r="B11" s="47"/>
      <c r="C11" s="47" t="s">
        <v>56</v>
      </c>
      <c r="D11" s="47"/>
      <c r="E11" s="47"/>
      <c r="F11" s="48"/>
      <c r="G11" s="24">
        <v>446794.2</v>
      </c>
      <c r="H11" s="15">
        <v>488242.3</v>
      </c>
      <c r="I11" s="15">
        <v>540029.6</v>
      </c>
      <c r="J11" s="15">
        <v>588271.19999999995</v>
      </c>
      <c r="K11" s="15">
        <v>663771.30000000005</v>
      </c>
      <c r="L11" s="15">
        <v>746133.10000000009</v>
      </c>
      <c r="M11" s="15">
        <v>810699.10000000009</v>
      </c>
      <c r="N11" s="15">
        <v>972840</v>
      </c>
      <c r="O11" s="15">
        <v>918494.39999999991</v>
      </c>
      <c r="P11" s="15">
        <v>1071960.7</v>
      </c>
      <c r="Q11" s="15">
        <v>1229031.6000000001</v>
      </c>
      <c r="R11" s="15">
        <v>1332035.8</v>
      </c>
      <c r="S11" s="15">
        <f>+S41+S70</f>
        <v>1461105</v>
      </c>
      <c r="T11" s="15">
        <v>1593858.7000000002</v>
      </c>
      <c r="U11" s="15">
        <f>U41+U70</f>
        <v>1699302.5008574398</v>
      </c>
      <c r="V11" s="15">
        <f>V41+V70</f>
        <v>1608304.6644219998</v>
      </c>
      <c r="W11" s="38"/>
      <c r="X11" s="38"/>
      <c r="Y11" s="30"/>
      <c r="Z11" s="30"/>
    </row>
    <row r="12" spans="1:26" ht="9.9499999999999993" customHeight="1" x14ac:dyDescent="0.2">
      <c r="A12" s="45" t="s">
        <v>44</v>
      </c>
      <c r="B12" s="47"/>
      <c r="C12" s="47"/>
      <c r="D12" s="47"/>
      <c r="E12" s="47"/>
      <c r="F12" s="48"/>
      <c r="G12" s="24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38"/>
      <c r="X12" s="38"/>
      <c r="Y12" s="30"/>
      <c r="Z12" s="30"/>
    </row>
    <row r="13" spans="1:26" ht="6.75" customHeight="1" x14ac:dyDescent="0.2">
      <c r="A13" s="45"/>
      <c r="B13" s="47"/>
      <c r="C13" s="47"/>
      <c r="D13" s="47"/>
      <c r="E13" s="47" t="s">
        <v>43</v>
      </c>
      <c r="F13" s="48"/>
      <c r="G13" s="24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38"/>
      <c r="X13" s="38"/>
      <c r="Y13" s="30"/>
      <c r="Z13" s="30"/>
    </row>
    <row r="14" spans="1:26" ht="7.15" customHeight="1" x14ac:dyDescent="0.2">
      <c r="A14" s="45"/>
      <c r="B14" s="47" t="s">
        <v>98</v>
      </c>
      <c r="C14" s="47"/>
      <c r="D14" s="47"/>
      <c r="E14" s="47"/>
      <c r="F14" s="48"/>
      <c r="G14" s="24">
        <f t="shared" ref="G14:S14" si="2">SUM(G15,G16,G17,G27,G41)</f>
        <v>937213.9</v>
      </c>
      <c r="H14" s="15">
        <f t="shared" si="2"/>
        <v>1078860.5</v>
      </c>
      <c r="I14" s="15">
        <f t="shared" si="2"/>
        <v>1241853.2999999998</v>
      </c>
      <c r="J14" s="15">
        <f t="shared" si="2"/>
        <v>1326952.3999999999</v>
      </c>
      <c r="K14" s="15">
        <f t="shared" si="2"/>
        <v>1477368.1</v>
      </c>
      <c r="L14" s="15">
        <f t="shared" si="2"/>
        <v>1671174.6</v>
      </c>
      <c r="M14" s="15">
        <f t="shared" si="2"/>
        <v>1911028.7000000002</v>
      </c>
      <c r="N14" s="15">
        <f t="shared" si="2"/>
        <v>2229154.5</v>
      </c>
      <c r="O14" s="15">
        <f t="shared" si="2"/>
        <v>2459609.7000000002</v>
      </c>
      <c r="P14" s="15">
        <f t="shared" si="2"/>
        <v>2640625.1999999997</v>
      </c>
      <c r="Q14" s="15">
        <f t="shared" si="2"/>
        <v>2884915.8</v>
      </c>
      <c r="R14" s="15">
        <f t="shared" si="2"/>
        <v>3122058.3999999994</v>
      </c>
      <c r="S14" s="15">
        <f t="shared" si="2"/>
        <v>3343528.6999999997</v>
      </c>
      <c r="T14" s="15">
        <f>SUM(T15,T16,T17,T27,T41)+0.1</f>
        <v>3612054.6</v>
      </c>
      <c r="U14" s="15">
        <f>SUM(U15,U16,U17,U27,U41)</f>
        <v>3853981.9462708593</v>
      </c>
      <c r="V14" s="15">
        <f>SUM(V15,V16,V17,V27,V41)</f>
        <v>3606705.6454420001</v>
      </c>
      <c r="W14" s="38"/>
      <c r="X14" s="38"/>
      <c r="Y14" s="30"/>
      <c r="Z14" s="30"/>
    </row>
    <row r="15" spans="1:26" ht="7.15" customHeight="1" x14ac:dyDescent="0.2">
      <c r="A15" s="49" t="s">
        <v>2</v>
      </c>
      <c r="B15" s="82"/>
      <c r="C15" s="82" t="s">
        <v>7</v>
      </c>
      <c r="D15" s="82"/>
      <c r="E15" s="82"/>
      <c r="F15" s="83"/>
      <c r="G15" s="84">
        <v>4405.6000000000004</v>
      </c>
      <c r="H15" s="85">
        <v>4967.1000000000004</v>
      </c>
      <c r="I15" s="85">
        <v>5628.9</v>
      </c>
      <c r="J15" s="85">
        <v>5538.8</v>
      </c>
      <c r="K15" s="85">
        <v>6424.5</v>
      </c>
      <c r="L15" s="85">
        <v>7514.4</v>
      </c>
      <c r="M15" s="85">
        <v>7711.2</v>
      </c>
      <c r="N15" s="85">
        <v>9318.5</v>
      </c>
      <c r="O15" s="85">
        <v>9466.9</v>
      </c>
      <c r="P15" s="85">
        <v>9816</v>
      </c>
      <c r="Q15" s="85">
        <v>10338.4</v>
      </c>
      <c r="R15" s="85">
        <v>11649.8</v>
      </c>
      <c r="S15" s="85">
        <v>12466</v>
      </c>
      <c r="T15" s="85">
        <v>13277.7</v>
      </c>
      <c r="U15" s="85">
        <v>14136.285381500011</v>
      </c>
      <c r="V15" s="85">
        <v>13926.351256</v>
      </c>
      <c r="W15" s="38"/>
      <c r="X15" s="38"/>
      <c r="Y15" s="30"/>
      <c r="Z15" s="30"/>
    </row>
    <row r="16" spans="1:26" ht="7.15" customHeight="1" x14ac:dyDescent="0.2">
      <c r="A16" s="49"/>
      <c r="B16" s="82"/>
      <c r="C16" s="82" t="s">
        <v>8</v>
      </c>
      <c r="D16" s="82"/>
      <c r="E16" s="82"/>
      <c r="F16" s="83"/>
      <c r="G16" s="84">
        <v>13571.9</v>
      </c>
      <c r="H16" s="85">
        <v>15414.4</v>
      </c>
      <c r="I16" s="85">
        <v>17896.5</v>
      </c>
      <c r="J16" s="85">
        <v>19471.8</v>
      </c>
      <c r="K16" s="85">
        <v>21504.9</v>
      </c>
      <c r="L16" s="85">
        <v>23800.3</v>
      </c>
      <c r="M16" s="85">
        <v>25115.200000000001</v>
      </c>
      <c r="N16" s="85">
        <v>29977.8</v>
      </c>
      <c r="O16" s="85">
        <v>30549.4</v>
      </c>
      <c r="P16" s="85">
        <v>32991.5</v>
      </c>
      <c r="Q16" s="85">
        <v>36825.4</v>
      </c>
      <c r="R16" s="85">
        <v>38646.199999999997</v>
      </c>
      <c r="S16" s="85">
        <v>41957.599999999999</v>
      </c>
      <c r="T16" s="85">
        <v>48874.8</v>
      </c>
      <c r="U16" s="85">
        <v>48039.693001929903</v>
      </c>
      <c r="V16" s="85">
        <v>62205.312662999997</v>
      </c>
      <c r="W16" s="38"/>
      <c r="X16" s="38"/>
      <c r="Y16" s="30"/>
      <c r="Z16" s="30"/>
    </row>
    <row r="17" spans="1:26" ht="7.15" customHeight="1" x14ac:dyDescent="0.2">
      <c r="A17" s="49"/>
      <c r="B17" s="82"/>
      <c r="C17" s="86" t="s">
        <v>87</v>
      </c>
      <c r="D17" s="86"/>
      <c r="E17" s="86"/>
      <c r="F17" s="87"/>
      <c r="G17" s="84">
        <f>SUM(G18:G26)</f>
        <v>6259</v>
      </c>
      <c r="H17" s="85">
        <f t="shared" ref="H17:T17" si="3">SUM(H18:H26)</f>
        <v>7073</v>
      </c>
      <c r="I17" s="85">
        <f t="shared" si="3"/>
        <v>12379.699999999999</v>
      </c>
      <c r="J17" s="85">
        <f t="shared" si="3"/>
        <v>7039.1</v>
      </c>
      <c r="K17" s="85">
        <f t="shared" si="3"/>
        <v>8074.7999999999993</v>
      </c>
      <c r="L17" s="85">
        <f t="shared" si="3"/>
        <v>13782.8</v>
      </c>
      <c r="M17" s="85">
        <f t="shared" si="3"/>
        <v>14115.399999999998</v>
      </c>
      <c r="N17" s="85">
        <f t="shared" si="3"/>
        <v>14546.4</v>
      </c>
      <c r="O17" s="85">
        <f t="shared" si="3"/>
        <v>19975.7</v>
      </c>
      <c r="P17" s="85">
        <f t="shared" si="3"/>
        <v>19252.2</v>
      </c>
      <c r="Q17" s="85">
        <f t="shared" si="3"/>
        <v>17169.600000000002</v>
      </c>
      <c r="R17" s="85">
        <f t="shared" si="3"/>
        <v>24736.799999999999</v>
      </c>
      <c r="S17" s="85">
        <f t="shared" si="3"/>
        <v>21675.9</v>
      </c>
      <c r="T17" s="85">
        <f t="shared" si="3"/>
        <v>26176.100000000002</v>
      </c>
      <c r="U17" s="85">
        <v>34729.906422650027</v>
      </c>
      <c r="V17" s="85">
        <v>31025.757242000011</v>
      </c>
      <c r="W17" s="38"/>
      <c r="X17" s="38"/>
      <c r="Y17" s="30"/>
      <c r="Z17" s="30"/>
    </row>
    <row r="18" spans="1:26" s="31" customFormat="1" ht="7.15" hidden="1" customHeight="1" x14ac:dyDescent="0.2">
      <c r="A18" s="54"/>
      <c r="B18" s="88"/>
      <c r="C18" s="88"/>
      <c r="D18" s="88" t="s">
        <v>37</v>
      </c>
      <c r="E18" s="88" t="s">
        <v>37</v>
      </c>
      <c r="F18" s="89"/>
      <c r="G18" s="84">
        <v>5217.8999999999996</v>
      </c>
      <c r="H18" s="85">
        <v>5850.7</v>
      </c>
      <c r="I18" s="85">
        <v>10976.8</v>
      </c>
      <c r="J18" s="85">
        <v>5531.1</v>
      </c>
      <c r="K18" s="85">
        <v>6329.7</v>
      </c>
      <c r="L18" s="85">
        <v>11801.4</v>
      </c>
      <c r="M18" s="85">
        <v>7367.5</v>
      </c>
      <c r="N18" s="85">
        <v>8603.4</v>
      </c>
      <c r="O18" s="85">
        <v>11869.7</v>
      </c>
      <c r="P18" s="85">
        <v>8555.7000000000007</v>
      </c>
      <c r="Q18" s="85">
        <v>10137.700000000001</v>
      </c>
      <c r="R18" s="85">
        <v>15454</v>
      </c>
      <c r="S18" s="85">
        <v>10791.7</v>
      </c>
      <c r="T18" s="85">
        <v>12003.2</v>
      </c>
      <c r="U18" s="85">
        <v>18353.265437999999</v>
      </c>
      <c r="V18" s="85">
        <v>18353.265437999999</v>
      </c>
      <c r="W18" s="38"/>
      <c r="X18" s="38"/>
      <c r="Y18" s="33"/>
      <c r="Z18" s="33"/>
    </row>
    <row r="19" spans="1:26" s="31" customFormat="1" ht="7.15" hidden="1" customHeight="1" x14ac:dyDescent="0.2">
      <c r="A19" s="54"/>
      <c r="B19" s="88"/>
      <c r="C19" s="88"/>
      <c r="D19" s="88" t="s">
        <v>16</v>
      </c>
      <c r="E19" s="88" t="s">
        <v>16</v>
      </c>
      <c r="F19" s="89"/>
      <c r="G19" s="84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38"/>
      <c r="X19" s="38"/>
      <c r="Y19" s="33"/>
      <c r="Z19" s="33"/>
    </row>
    <row r="20" spans="1:26" s="31" customFormat="1" ht="7.15" hidden="1" customHeight="1" x14ac:dyDescent="0.2">
      <c r="A20" s="54"/>
      <c r="B20" s="88"/>
      <c r="C20" s="88"/>
      <c r="D20" s="88" t="s">
        <v>13</v>
      </c>
      <c r="E20" s="88" t="s">
        <v>13</v>
      </c>
      <c r="F20" s="89"/>
      <c r="G20" s="84">
        <v>386</v>
      </c>
      <c r="H20" s="85">
        <v>457.6</v>
      </c>
      <c r="I20" s="85">
        <v>577.6</v>
      </c>
      <c r="J20" s="85">
        <v>639.20000000000005</v>
      </c>
      <c r="K20" s="85">
        <v>716.4</v>
      </c>
      <c r="L20" s="85">
        <v>851.4</v>
      </c>
      <c r="M20" s="85">
        <v>812.4</v>
      </c>
      <c r="N20" s="85">
        <v>873.6</v>
      </c>
      <c r="O20" s="85">
        <v>880.4</v>
      </c>
      <c r="P20" s="85">
        <v>877.6</v>
      </c>
      <c r="Q20" s="85">
        <v>1052.7</v>
      </c>
      <c r="R20" s="85">
        <v>1229.9000000000001</v>
      </c>
      <c r="S20" s="85">
        <v>1341</v>
      </c>
      <c r="T20" s="85">
        <v>1335.8</v>
      </c>
      <c r="U20" s="85">
        <v>1445.3143630000002</v>
      </c>
      <c r="V20" s="85">
        <v>1445.3143630000002</v>
      </c>
      <c r="W20" s="38"/>
      <c r="X20" s="38"/>
      <c r="Y20" s="33"/>
      <c r="Z20" s="33"/>
    </row>
    <row r="21" spans="1:26" s="31" customFormat="1" ht="7.15" hidden="1" customHeight="1" x14ac:dyDescent="0.2">
      <c r="A21" s="54"/>
      <c r="B21" s="88"/>
      <c r="C21" s="88" t="s">
        <v>32</v>
      </c>
      <c r="D21" s="88" t="s">
        <v>32</v>
      </c>
      <c r="E21" s="88" t="s">
        <v>32</v>
      </c>
      <c r="F21" s="89"/>
      <c r="G21" s="84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>
        <v>203.3</v>
      </c>
      <c r="S21" s="85">
        <v>218</v>
      </c>
      <c r="T21" s="85">
        <v>290.39999999999998</v>
      </c>
      <c r="U21" s="85">
        <v>470.77688300000005</v>
      </c>
      <c r="V21" s="85">
        <v>470.77688300000005</v>
      </c>
      <c r="W21" s="38"/>
      <c r="X21" s="38"/>
      <c r="Y21" s="33"/>
      <c r="Z21" s="33"/>
    </row>
    <row r="22" spans="1:26" s="31" customFormat="1" ht="7.15" hidden="1" customHeight="1" x14ac:dyDescent="0.2">
      <c r="A22" s="54"/>
      <c r="B22" s="88"/>
      <c r="C22" s="88" t="s">
        <v>33</v>
      </c>
      <c r="D22" s="88" t="s">
        <v>33</v>
      </c>
      <c r="E22" s="88" t="s">
        <v>33</v>
      </c>
      <c r="F22" s="89"/>
      <c r="G22" s="84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>
        <v>181.4</v>
      </c>
      <c r="S22" s="85">
        <v>236</v>
      </c>
      <c r="T22" s="85">
        <v>588.1</v>
      </c>
      <c r="U22" s="85">
        <v>1006.7493400000001</v>
      </c>
      <c r="V22" s="85">
        <v>1006.7493400000001</v>
      </c>
      <c r="W22" s="38"/>
      <c r="X22" s="38"/>
      <c r="Y22" s="33"/>
      <c r="Z22" s="33"/>
    </row>
    <row r="23" spans="1:26" s="31" customFormat="1" ht="7.15" hidden="1" customHeight="1" x14ac:dyDescent="0.2">
      <c r="A23" s="54"/>
      <c r="B23" s="88"/>
      <c r="C23" s="88" t="s">
        <v>35</v>
      </c>
      <c r="D23" s="88" t="s">
        <v>35</v>
      </c>
      <c r="E23" s="88" t="s">
        <v>35</v>
      </c>
      <c r="F23" s="89"/>
      <c r="G23" s="84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>
        <v>592.29999999999995</v>
      </c>
      <c r="S23" s="85">
        <v>557.5</v>
      </c>
      <c r="T23" s="85">
        <v>1171.0999999999999</v>
      </c>
      <c r="U23" s="85">
        <v>1975.1964750000002</v>
      </c>
      <c r="V23" s="85">
        <v>1975.1964750000002</v>
      </c>
      <c r="W23" s="38"/>
      <c r="X23" s="38"/>
      <c r="Y23" s="33"/>
      <c r="Z23" s="33"/>
    </row>
    <row r="24" spans="1:26" s="31" customFormat="1" ht="7.15" hidden="1" customHeight="1" x14ac:dyDescent="0.2">
      <c r="A24" s="54"/>
      <c r="B24" s="88"/>
      <c r="C24" s="88" t="s">
        <v>36</v>
      </c>
      <c r="D24" s="88" t="s">
        <v>36</v>
      </c>
      <c r="E24" s="88" t="s">
        <v>36</v>
      </c>
      <c r="F24" s="89"/>
      <c r="G24" s="84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>
        <v>492.6</v>
      </c>
      <c r="T24" s="85">
        <v>597.1</v>
      </c>
      <c r="U24" s="85">
        <v>884.12459899999988</v>
      </c>
      <c r="V24" s="85">
        <v>884.12459899999988</v>
      </c>
      <c r="W24" s="38"/>
      <c r="X24" s="38"/>
      <c r="Y24" s="33"/>
      <c r="Z24" s="33"/>
    </row>
    <row r="25" spans="1:26" s="31" customFormat="1" ht="7.15" hidden="1" customHeight="1" x14ac:dyDescent="0.2">
      <c r="A25" s="54"/>
      <c r="B25" s="88"/>
      <c r="C25" s="88" t="s">
        <v>29</v>
      </c>
      <c r="D25" s="88" t="s">
        <v>29</v>
      </c>
      <c r="E25" s="88" t="s">
        <v>29</v>
      </c>
      <c r="F25" s="89"/>
      <c r="G25" s="84"/>
      <c r="H25" s="85"/>
      <c r="I25" s="85"/>
      <c r="J25" s="85"/>
      <c r="K25" s="85"/>
      <c r="L25" s="85"/>
      <c r="M25" s="85">
        <v>4746.2</v>
      </c>
      <c r="N25" s="85">
        <v>3734.1</v>
      </c>
      <c r="O25" s="85">
        <v>5832.2</v>
      </c>
      <c r="P25" s="85">
        <v>8169.3</v>
      </c>
      <c r="Q25" s="85">
        <v>4157.5</v>
      </c>
      <c r="R25" s="85">
        <v>5024.8</v>
      </c>
      <c r="S25" s="85">
        <v>5924.2</v>
      </c>
      <c r="T25" s="85">
        <v>7921.7</v>
      </c>
      <c r="U25" s="85">
        <v>8239.0819050000009</v>
      </c>
      <c r="V25" s="85">
        <v>8239.0819050000009</v>
      </c>
      <c r="W25" s="38"/>
      <c r="X25" s="38"/>
      <c r="Y25" s="33"/>
      <c r="Z25" s="33"/>
    </row>
    <row r="26" spans="1:26" s="31" customFormat="1" ht="7.15" hidden="1" customHeight="1" x14ac:dyDescent="0.2">
      <c r="A26" s="54"/>
      <c r="B26" s="88"/>
      <c r="C26" s="88" t="s">
        <v>30</v>
      </c>
      <c r="D26" s="88" t="s">
        <v>30</v>
      </c>
      <c r="E26" s="88" t="s">
        <v>30</v>
      </c>
      <c r="F26" s="89"/>
      <c r="G26" s="84">
        <v>655.1</v>
      </c>
      <c r="H26" s="85">
        <v>764.7</v>
      </c>
      <c r="I26" s="85">
        <v>825.3</v>
      </c>
      <c r="J26" s="85">
        <v>868.8</v>
      </c>
      <c r="K26" s="85">
        <v>1028.7</v>
      </c>
      <c r="L26" s="85">
        <v>1130</v>
      </c>
      <c r="M26" s="85">
        <v>1189.3</v>
      </c>
      <c r="N26" s="85">
        <v>1335.3</v>
      </c>
      <c r="O26" s="85">
        <v>1393.4</v>
      </c>
      <c r="P26" s="85">
        <v>1649.6</v>
      </c>
      <c r="Q26" s="85">
        <v>1821.7</v>
      </c>
      <c r="R26" s="85">
        <v>2051.1</v>
      </c>
      <c r="S26" s="85">
        <v>2114.9</v>
      </c>
      <c r="T26" s="85">
        <v>2268.6999999999998</v>
      </c>
      <c r="U26" s="85">
        <v>2474.7966059999999</v>
      </c>
      <c r="V26" s="85">
        <v>2474.7966059999999</v>
      </c>
      <c r="W26" s="38"/>
      <c r="X26" s="38"/>
      <c r="Y26" s="33"/>
      <c r="Z26" s="33"/>
    </row>
    <row r="27" spans="1:26" s="5" customFormat="1" ht="7.15" customHeight="1" x14ac:dyDescent="0.25">
      <c r="A27" s="49"/>
      <c r="B27" s="82"/>
      <c r="C27" s="82" t="s">
        <v>89</v>
      </c>
      <c r="D27" s="82"/>
      <c r="E27" s="82"/>
      <c r="F27" s="83"/>
      <c r="G27" s="84">
        <f>SUM(G29,G34)</f>
        <v>663114.4</v>
      </c>
      <c r="H27" s="85">
        <f t="shared" ref="H27:Q27" si="4">SUM(H29,H34)</f>
        <v>778073.5</v>
      </c>
      <c r="I27" s="85">
        <f t="shared" si="4"/>
        <v>891146.39999999991</v>
      </c>
      <c r="J27" s="85">
        <f t="shared" si="4"/>
        <v>946521.7</v>
      </c>
      <c r="K27" s="85">
        <f t="shared" si="4"/>
        <v>1056485</v>
      </c>
      <c r="L27" s="85">
        <f t="shared" si="4"/>
        <v>1209281.3</v>
      </c>
      <c r="M27" s="85">
        <f t="shared" si="4"/>
        <v>1386437.6</v>
      </c>
      <c r="N27" s="85">
        <f>SUM(N29,N34)</f>
        <v>1625926.7</v>
      </c>
      <c r="O27" s="85">
        <f t="shared" si="4"/>
        <v>1856840.6</v>
      </c>
      <c r="P27" s="85">
        <f t="shared" si="4"/>
        <v>1943932.4</v>
      </c>
      <c r="Q27" s="85">
        <f t="shared" si="4"/>
        <v>2068807</v>
      </c>
      <c r="R27" s="85">
        <f>SUM(R29,R34)</f>
        <v>2209254.2999999998</v>
      </c>
      <c r="S27" s="85">
        <f>+S29+S34</f>
        <v>2338779.6999999997</v>
      </c>
      <c r="T27" s="85">
        <f t="shared" ref="T27" si="5">+T29+T34</f>
        <v>2514771.5</v>
      </c>
      <c r="U27" s="85">
        <f>+U29+U34+U38</f>
        <v>2686903.8506833399</v>
      </c>
      <c r="V27" s="85">
        <f>+V29+V34+V38</f>
        <v>2569990.864238</v>
      </c>
      <c r="W27" s="38"/>
      <c r="X27" s="38"/>
      <c r="Y27" s="34"/>
      <c r="Z27" s="34"/>
    </row>
    <row r="28" spans="1:26" s="5" customFormat="1" ht="7.15" customHeight="1" x14ac:dyDescent="0.25">
      <c r="A28" s="51"/>
      <c r="B28" s="55"/>
      <c r="C28" s="55"/>
      <c r="D28" s="55" t="s">
        <v>15</v>
      </c>
      <c r="E28" s="55"/>
      <c r="F28" s="56"/>
      <c r="G28" s="21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38"/>
      <c r="X28" s="38"/>
      <c r="Y28" s="34"/>
      <c r="Z28" s="34"/>
    </row>
    <row r="29" spans="1:26" s="5" customFormat="1" ht="7.15" customHeight="1" x14ac:dyDescent="0.25">
      <c r="A29" s="51"/>
      <c r="B29" s="55"/>
      <c r="C29" s="55"/>
      <c r="D29" s="55" t="s">
        <v>14</v>
      </c>
      <c r="E29" s="55"/>
      <c r="F29" s="56"/>
      <c r="G29" s="21">
        <f>SUM(G30,G33)</f>
        <v>266606.2</v>
      </c>
      <c r="H29" s="13">
        <f t="shared" ref="H29:R29" si="6">SUM(H30,H33)</f>
        <v>345563</v>
      </c>
      <c r="I29" s="13">
        <f t="shared" si="6"/>
        <v>368652</v>
      </c>
      <c r="J29" s="13">
        <f t="shared" si="6"/>
        <v>373123.1</v>
      </c>
      <c r="K29" s="13">
        <f t="shared" si="6"/>
        <v>424186.4</v>
      </c>
      <c r="L29" s="13">
        <f t="shared" si="6"/>
        <v>509564.4</v>
      </c>
      <c r="M29" s="13">
        <f t="shared" si="6"/>
        <v>637600.10000000009</v>
      </c>
      <c r="N29" s="13">
        <f>SUM(N30,N33)</f>
        <v>724497.6</v>
      </c>
      <c r="O29" s="13">
        <f t="shared" si="6"/>
        <v>769727.60000000009</v>
      </c>
      <c r="P29" s="13">
        <f t="shared" si="6"/>
        <v>780400.5</v>
      </c>
      <c r="Q29" s="13">
        <f t="shared" si="6"/>
        <v>831762</v>
      </c>
      <c r="R29" s="13">
        <f t="shared" si="6"/>
        <v>831507.5</v>
      </c>
      <c r="S29" s="13">
        <f>+S30+S33</f>
        <v>900212.29999999993</v>
      </c>
      <c r="T29" s="13">
        <f t="shared" ref="T29:V29" si="7">+T30+T33</f>
        <v>982794.6</v>
      </c>
      <c r="U29" s="13">
        <f t="shared" ref="U29" si="8">+U30+U33</f>
        <v>1134364.6002453398</v>
      </c>
      <c r="V29" s="13">
        <f t="shared" si="7"/>
        <v>1018017.512119</v>
      </c>
      <c r="W29" s="38"/>
      <c r="X29" s="38"/>
    </row>
    <row r="30" spans="1:26" ht="7.15" customHeight="1" x14ac:dyDescent="0.2">
      <c r="A30" s="49" t="s">
        <v>3</v>
      </c>
      <c r="B30" s="46"/>
      <c r="C30" s="46"/>
      <c r="D30" s="46"/>
      <c r="E30" s="46" t="s">
        <v>90</v>
      </c>
      <c r="F30" s="53"/>
      <c r="G30" s="21">
        <v>121411.6</v>
      </c>
      <c r="H30" s="13">
        <v>130004</v>
      </c>
      <c r="I30" s="13">
        <v>168964.1</v>
      </c>
      <c r="J30" s="13">
        <v>162060.20000000001</v>
      </c>
      <c r="K30" s="13">
        <v>178000.8</v>
      </c>
      <c r="L30" s="13">
        <v>215117</v>
      </c>
      <c r="M30" s="13">
        <v>313551.90000000002</v>
      </c>
      <c r="N30" s="13">
        <v>408488.1</v>
      </c>
      <c r="O30" s="13">
        <v>483453.4</v>
      </c>
      <c r="P30" s="13">
        <v>540444.80000000005</v>
      </c>
      <c r="Q30" s="13">
        <v>492166.8</v>
      </c>
      <c r="R30" s="13">
        <v>522311.8</v>
      </c>
      <c r="S30" s="13">
        <v>579977.69999999995</v>
      </c>
      <c r="T30" s="13">
        <v>598146.69999999995</v>
      </c>
      <c r="U30" s="13">
        <v>627553.62876922975</v>
      </c>
      <c r="V30" s="13">
        <v>557714.72811799997</v>
      </c>
      <c r="W30" s="38"/>
      <c r="X30" s="38"/>
    </row>
    <row r="31" spans="1:26" ht="7.15" customHeight="1" x14ac:dyDescent="0.2">
      <c r="A31" s="49" t="s">
        <v>4</v>
      </c>
      <c r="B31" s="46"/>
      <c r="C31" s="46"/>
      <c r="D31" s="46"/>
      <c r="E31" s="46" t="s">
        <v>17</v>
      </c>
      <c r="F31" s="53"/>
      <c r="G31" s="21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38"/>
      <c r="X31" s="38"/>
    </row>
    <row r="32" spans="1:26" ht="7.15" customHeight="1" x14ac:dyDescent="0.2">
      <c r="A32" s="49"/>
      <c r="B32" s="46"/>
      <c r="C32" s="46"/>
      <c r="D32" s="46"/>
      <c r="E32" s="46"/>
      <c r="F32" s="53" t="s">
        <v>57</v>
      </c>
      <c r="G32" s="23"/>
      <c r="H32" s="14"/>
      <c r="I32" s="14"/>
      <c r="J32" s="14"/>
      <c r="K32" s="14"/>
      <c r="L32" s="14"/>
      <c r="M32" s="14"/>
      <c r="N32" s="14"/>
      <c r="O32" s="14"/>
      <c r="P32" s="13"/>
      <c r="Q32" s="13"/>
      <c r="R32" s="13"/>
      <c r="S32" s="13"/>
      <c r="T32" s="13"/>
      <c r="U32" s="13"/>
      <c r="V32" s="13"/>
      <c r="W32" s="38"/>
      <c r="X32" s="38"/>
    </row>
    <row r="33" spans="1:24" ht="7.15" customHeight="1" x14ac:dyDescent="0.2">
      <c r="A33" s="49"/>
      <c r="B33" s="46"/>
      <c r="C33" s="46"/>
      <c r="D33" s="46"/>
      <c r="E33" s="46"/>
      <c r="F33" s="53" t="s">
        <v>91</v>
      </c>
      <c r="G33" s="21">
        <v>145194.6</v>
      </c>
      <c r="H33" s="13">
        <v>215559</v>
      </c>
      <c r="I33" s="13">
        <v>199687.9</v>
      </c>
      <c r="J33" s="13">
        <v>211062.9</v>
      </c>
      <c r="K33" s="13">
        <v>246185.60000000001</v>
      </c>
      <c r="L33" s="13">
        <v>294447.40000000002</v>
      </c>
      <c r="M33" s="13">
        <v>324048.2</v>
      </c>
      <c r="N33" s="13">
        <v>316009.5</v>
      </c>
      <c r="O33" s="13">
        <v>286274.2</v>
      </c>
      <c r="P33" s="13">
        <v>239955.7</v>
      </c>
      <c r="Q33" s="13">
        <v>339595.2</v>
      </c>
      <c r="R33" s="13">
        <v>309195.7</v>
      </c>
      <c r="S33" s="13">
        <v>320234.59999999998</v>
      </c>
      <c r="T33" s="13">
        <v>384647.9</v>
      </c>
      <c r="U33" s="13">
        <v>506810.97147611005</v>
      </c>
      <c r="V33" s="13">
        <v>460302.78400099999</v>
      </c>
      <c r="W33" s="38"/>
      <c r="X33" s="38"/>
    </row>
    <row r="34" spans="1:24" ht="7.15" customHeight="1" x14ac:dyDescent="0.2">
      <c r="A34" s="49"/>
      <c r="B34" s="46"/>
      <c r="C34" s="46"/>
      <c r="D34" s="46" t="s">
        <v>31</v>
      </c>
      <c r="E34" s="46"/>
      <c r="F34" s="53"/>
      <c r="G34" s="21">
        <f>SUM(G35,G36)</f>
        <v>396508.2</v>
      </c>
      <c r="H34" s="13">
        <f t="shared" ref="H34:R34" si="9">SUM(H35,H36)</f>
        <v>432510.5</v>
      </c>
      <c r="I34" s="13">
        <f t="shared" si="9"/>
        <v>522494.39999999997</v>
      </c>
      <c r="J34" s="13">
        <f t="shared" si="9"/>
        <v>573398.6</v>
      </c>
      <c r="K34" s="13">
        <f t="shared" si="9"/>
        <v>632298.6</v>
      </c>
      <c r="L34" s="13">
        <f t="shared" si="9"/>
        <v>699716.9</v>
      </c>
      <c r="M34" s="13">
        <f t="shared" si="9"/>
        <v>748837.5</v>
      </c>
      <c r="N34" s="13">
        <f t="shared" si="9"/>
        <v>901429.1</v>
      </c>
      <c r="O34" s="13">
        <f t="shared" si="9"/>
        <v>1087113</v>
      </c>
      <c r="P34" s="13">
        <f t="shared" si="9"/>
        <v>1163531.8999999999</v>
      </c>
      <c r="Q34" s="13">
        <f t="shared" si="9"/>
        <v>1237045</v>
      </c>
      <c r="R34" s="13">
        <f t="shared" si="9"/>
        <v>1377746.8</v>
      </c>
      <c r="S34" s="13">
        <f>+S35</f>
        <v>1438567.4</v>
      </c>
      <c r="T34" s="13">
        <f t="shared" ref="T34:V34" si="10">+T35</f>
        <v>1531976.9</v>
      </c>
      <c r="U34" s="13">
        <f t="shared" si="10"/>
        <v>747377.98208800005</v>
      </c>
      <c r="V34" s="13">
        <f t="shared" si="10"/>
        <v>774237.13692899991</v>
      </c>
      <c r="W34" s="38"/>
      <c r="X34" s="38"/>
    </row>
    <row r="35" spans="1:24" ht="7.15" customHeight="1" x14ac:dyDescent="0.2">
      <c r="A35" s="49"/>
      <c r="B35" s="46"/>
      <c r="C35" s="46"/>
      <c r="D35" s="46"/>
      <c r="E35" s="46" t="s">
        <v>74</v>
      </c>
      <c r="F35" s="53"/>
      <c r="G35" s="21">
        <v>393631.4</v>
      </c>
      <c r="H35" s="13">
        <v>426227</v>
      </c>
      <c r="I35" s="13">
        <v>518914.6</v>
      </c>
      <c r="J35" s="13">
        <v>573398.6</v>
      </c>
      <c r="K35" s="13">
        <v>632298.6</v>
      </c>
      <c r="L35" s="13">
        <v>699716.9</v>
      </c>
      <c r="M35" s="13">
        <v>748837.5</v>
      </c>
      <c r="N35" s="13">
        <v>901429.1</v>
      </c>
      <c r="O35" s="13">
        <v>1087113</v>
      </c>
      <c r="P35" s="13">
        <v>1163531.8999999999</v>
      </c>
      <c r="Q35" s="13">
        <v>1237045</v>
      </c>
      <c r="R35" s="13">
        <v>1377746.8</v>
      </c>
      <c r="S35" s="13">
        <v>1438567.4</v>
      </c>
      <c r="T35" s="13">
        <v>1531976.9</v>
      </c>
      <c r="U35" s="13">
        <v>747377.98208800005</v>
      </c>
      <c r="V35" s="13">
        <v>774237.13692899991</v>
      </c>
      <c r="W35" s="38"/>
      <c r="X35" s="38"/>
    </row>
    <row r="36" spans="1:24" ht="7.15" customHeight="1" x14ac:dyDescent="0.2">
      <c r="A36" s="49"/>
      <c r="B36" s="46"/>
      <c r="C36" s="46"/>
      <c r="D36" s="46"/>
      <c r="E36" s="46" t="s">
        <v>75</v>
      </c>
      <c r="F36" s="53"/>
      <c r="G36" s="21">
        <v>2876.8</v>
      </c>
      <c r="H36" s="13">
        <v>6283.5</v>
      </c>
      <c r="I36" s="13">
        <v>3579.8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38"/>
      <c r="X36" s="38"/>
    </row>
    <row r="37" spans="1:24" ht="7.15" customHeight="1" x14ac:dyDescent="0.2">
      <c r="A37" s="49"/>
      <c r="B37" s="46"/>
      <c r="C37" s="46"/>
      <c r="D37" s="46" t="s">
        <v>53</v>
      </c>
      <c r="E37" s="46"/>
      <c r="F37" s="53"/>
      <c r="G37" s="21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38"/>
      <c r="X37" s="38"/>
    </row>
    <row r="38" spans="1:24" ht="7.15" customHeight="1" x14ac:dyDescent="0.2">
      <c r="A38" s="49"/>
      <c r="B38" s="46"/>
      <c r="C38" s="46"/>
      <c r="D38" s="46"/>
      <c r="E38" s="46" t="s">
        <v>54</v>
      </c>
      <c r="F38" s="53"/>
      <c r="G38" s="21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>
        <v>805161.26835000003</v>
      </c>
      <c r="V38" s="13">
        <v>777736.21519000002</v>
      </c>
      <c r="W38" s="38"/>
      <c r="X38" s="38"/>
    </row>
    <row r="39" spans="1:24" s="5" customFormat="1" ht="7.15" customHeight="1" x14ac:dyDescent="0.25">
      <c r="A39" s="90"/>
      <c r="B39" s="82"/>
      <c r="C39" s="82" t="s">
        <v>46</v>
      </c>
      <c r="D39" s="82"/>
      <c r="E39" s="82"/>
      <c r="F39" s="83"/>
      <c r="G39" s="84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38"/>
      <c r="X39" s="38"/>
    </row>
    <row r="40" spans="1:24" s="5" customFormat="1" ht="7.15" customHeight="1" x14ac:dyDescent="0.25">
      <c r="A40" s="90"/>
      <c r="B40" s="82"/>
      <c r="C40" s="82"/>
      <c r="D40" s="82" t="s">
        <v>47</v>
      </c>
      <c r="E40" s="82"/>
      <c r="F40" s="83"/>
      <c r="G40" s="84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38"/>
      <c r="X40" s="38"/>
    </row>
    <row r="41" spans="1:24" s="5" customFormat="1" ht="7.15" customHeight="1" x14ac:dyDescent="0.25">
      <c r="A41" s="90"/>
      <c r="B41" s="82"/>
      <c r="C41" s="82"/>
      <c r="D41" s="82" t="s">
        <v>48</v>
      </c>
      <c r="E41" s="82"/>
      <c r="F41" s="83"/>
      <c r="G41" s="84">
        <f t="shared" ref="G41:P41" si="11">SUM(G45,G48,G51,G54,G55,G56)</f>
        <v>249863</v>
      </c>
      <c r="H41" s="85">
        <f t="shared" si="11"/>
        <v>273332.5</v>
      </c>
      <c r="I41" s="85">
        <f t="shared" si="11"/>
        <v>314801.8</v>
      </c>
      <c r="J41" s="85">
        <f t="shared" si="11"/>
        <v>348381</v>
      </c>
      <c r="K41" s="85">
        <f t="shared" si="11"/>
        <v>384878.9</v>
      </c>
      <c r="L41" s="85">
        <f t="shared" si="11"/>
        <v>416795.80000000005</v>
      </c>
      <c r="M41" s="85">
        <f t="shared" si="11"/>
        <v>477649.3</v>
      </c>
      <c r="N41" s="85">
        <f t="shared" si="11"/>
        <v>549385.1</v>
      </c>
      <c r="O41" s="85">
        <f t="shared" si="11"/>
        <v>542777.1</v>
      </c>
      <c r="P41" s="85">
        <f t="shared" si="11"/>
        <v>634633.1</v>
      </c>
      <c r="Q41" s="85">
        <f>SUM(Q45,Q48,Q51,Q52,Q54,Q55,Q56)</f>
        <v>751775.40000000014</v>
      </c>
      <c r="R41" s="85">
        <f>SUM(R45,R48,R51,R52,R54,R55,R56)</f>
        <v>837771.29999999981</v>
      </c>
      <c r="S41" s="85">
        <f>+S45+S48+S52+S54+S56+S55</f>
        <v>928649.5</v>
      </c>
      <c r="T41" s="85">
        <f>+T45+T48+T52+T54+T56+T55</f>
        <v>1008954.4</v>
      </c>
      <c r="U41" s="85">
        <f>+U45+U48+U52+U54+U56+U55</f>
        <v>1070172.2107814397</v>
      </c>
      <c r="V41" s="85">
        <f>+V45+V48+V52+V54+V56+V55</f>
        <v>929557.36004299996</v>
      </c>
      <c r="W41" s="38"/>
      <c r="X41" s="38"/>
    </row>
    <row r="42" spans="1:24" ht="7.15" customHeight="1" x14ac:dyDescent="0.2">
      <c r="A42" s="49"/>
      <c r="B42" s="46"/>
      <c r="C42" s="46"/>
      <c r="D42" s="46" t="s">
        <v>18</v>
      </c>
      <c r="E42" s="46"/>
      <c r="F42" s="53"/>
      <c r="G42" s="21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38"/>
      <c r="X42" s="38"/>
    </row>
    <row r="43" spans="1:24" ht="7.15" customHeight="1" x14ac:dyDescent="0.2">
      <c r="A43" s="49"/>
      <c r="B43" s="46"/>
      <c r="C43" s="46"/>
      <c r="D43" s="46"/>
      <c r="E43" s="46" t="s">
        <v>19</v>
      </c>
      <c r="F43" s="53"/>
      <c r="G43" s="21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38"/>
      <c r="X43" s="38"/>
    </row>
    <row r="44" spans="1:24" ht="7.15" customHeight="1" x14ac:dyDescent="0.2">
      <c r="A44" s="49"/>
      <c r="B44" s="46"/>
      <c r="C44" s="46"/>
      <c r="D44" s="46"/>
      <c r="E44" s="46" t="s">
        <v>62</v>
      </c>
      <c r="F44" s="53"/>
      <c r="G44" s="23"/>
      <c r="H44" s="14"/>
      <c r="I44" s="14"/>
      <c r="J44" s="14"/>
      <c r="K44" s="14"/>
      <c r="L44" s="14"/>
      <c r="M44" s="14"/>
      <c r="N44" s="14"/>
      <c r="O44" s="14"/>
      <c r="P44" s="13"/>
      <c r="Q44" s="13"/>
      <c r="R44" s="13"/>
      <c r="S44" s="13"/>
      <c r="T44" s="13"/>
      <c r="U44" s="13"/>
      <c r="V44" s="13"/>
      <c r="W44" s="38"/>
      <c r="X44" s="38"/>
    </row>
    <row r="45" spans="1:24" ht="7.15" customHeight="1" x14ac:dyDescent="0.2">
      <c r="A45" s="49"/>
      <c r="B45" s="46"/>
      <c r="C45" s="46"/>
      <c r="D45" s="46"/>
      <c r="E45" s="46" t="s">
        <v>20</v>
      </c>
      <c r="F45" s="53"/>
      <c r="G45" s="21">
        <v>13412.4</v>
      </c>
      <c r="H45" s="13">
        <v>14162</v>
      </c>
      <c r="I45" s="13">
        <v>16044.9</v>
      </c>
      <c r="J45" s="13">
        <v>15310.5</v>
      </c>
      <c r="K45" s="13">
        <v>17705.8</v>
      </c>
      <c r="L45" s="13">
        <v>19883.400000000001</v>
      </c>
      <c r="M45" s="13">
        <v>20705.8</v>
      </c>
      <c r="N45" s="13">
        <v>22112.2</v>
      </c>
      <c r="O45" s="13">
        <v>25533.5</v>
      </c>
      <c r="P45" s="13">
        <v>25729.200000000001</v>
      </c>
      <c r="Q45" s="13">
        <v>28488.2</v>
      </c>
      <c r="R45" s="13">
        <v>32032.3</v>
      </c>
      <c r="S45" s="13">
        <v>32676.1</v>
      </c>
      <c r="T45" s="13">
        <v>30891.9</v>
      </c>
      <c r="U45" s="13">
        <v>33373.292411099996</v>
      </c>
      <c r="V45" s="13">
        <v>46629.029309999998</v>
      </c>
      <c r="W45" s="38"/>
      <c r="X45" s="38"/>
    </row>
    <row r="46" spans="1:24" ht="7.15" customHeight="1" x14ac:dyDescent="0.2">
      <c r="A46" s="49"/>
      <c r="B46" s="46"/>
      <c r="C46" s="46"/>
      <c r="D46" s="46" t="s">
        <v>34</v>
      </c>
      <c r="E46" s="46"/>
      <c r="F46" s="53"/>
      <c r="G46" s="21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38"/>
      <c r="X46" s="38"/>
    </row>
    <row r="47" spans="1:24" ht="7.15" customHeight="1" x14ac:dyDescent="0.2">
      <c r="A47" s="49"/>
      <c r="B47" s="46"/>
      <c r="C47" s="46"/>
      <c r="D47" s="46"/>
      <c r="E47" s="46" t="s">
        <v>63</v>
      </c>
      <c r="F47" s="53"/>
      <c r="G47" s="21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38"/>
      <c r="X47" s="38"/>
    </row>
    <row r="48" spans="1:24" ht="7.15" customHeight="1" x14ac:dyDescent="0.2">
      <c r="A48" s="49"/>
      <c r="B48" s="46"/>
      <c r="C48" s="46"/>
      <c r="D48" s="46"/>
      <c r="E48" s="46" t="s">
        <v>21</v>
      </c>
      <c r="F48" s="53"/>
      <c r="G48" s="21">
        <v>197085.9</v>
      </c>
      <c r="H48" s="13">
        <v>212741.3</v>
      </c>
      <c r="I48" s="13">
        <v>233443.7</v>
      </c>
      <c r="J48" s="13">
        <v>243391.2</v>
      </c>
      <c r="K48" s="13">
        <v>273217.40000000002</v>
      </c>
      <c r="L48" s="13">
        <v>298200.2</v>
      </c>
      <c r="M48" s="13">
        <v>343962.3</v>
      </c>
      <c r="N48" s="13">
        <v>386809.4</v>
      </c>
      <c r="O48" s="13">
        <v>403240</v>
      </c>
      <c r="P48" s="13">
        <v>423848.2</v>
      </c>
      <c r="Q48" s="13">
        <v>458421</v>
      </c>
      <c r="R48" s="13">
        <v>489816.7</v>
      </c>
      <c r="S48" s="13">
        <v>515895.1</v>
      </c>
      <c r="T48" s="13">
        <v>547095.30000000005</v>
      </c>
      <c r="U48" s="13">
        <v>593728.21144607966</v>
      </c>
      <c r="V48" s="13">
        <v>592155.31959500001</v>
      </c>
      <c r="W48" s="38"/>
      <c r="X48" s="38"/>
    </row>
    <row r="49" spans="1:24" ht="7.15" customHeight="1" x14ac:dyDescent="0.2">
      <c r="A49" s="49"/>
      <c r="B49" s="46"/>
      <c r="C49" s="46"/>
      <c r="D49" s="46" t="s">
        <v>49</v>
      </c>
      <c r="E49" s="46"/>
      <c r="F49" s="53"/>
      <c r="G49" s="21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38"/>
      <c r="X49" s="38"/>
    </row>
    <row r="50" spans="1:24" ht="7.15" customHeight="1" x14ac:dyDescent="0.2">
      <c r="A50" s="49"/>
      <c r="B50" s="46"/>
      <c r="C50" s="46"/>
      <c r="D50" s="46"/>
      <c r="E50" s="46" t="s">
        <v>50</v>
      </c>
      <c r="F50" s="53"/>
      <c r="G50" s="21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38"/>
      <c r="X50" s="38"/>
    </row>
    <row r="51" spans="1:24" ht="7.15" customHeight="1" x14ac:dyDescent="0.2">
      <c r="A51" s="49"/>
      <c r="B51" s="46"/>
      <c r="C51" s="46"/>
      <c r="D51" s="46"/>
      <c r="E51" s="46" t="s">
        <v>22</v>
      </c>
      <c r="F51" s="53"/>
      <c r="G51" s="21">
        <v>12807.7</v>
      </c>
      <c r="H51" s="13">
        <v>14700</v>
      </c>
      <c r="I51" s="13">
        <v>30989.599999999999</v>
      </c>
      <c r="J51" s="13">
        <v>49694.5</v>
      </c>
      <c r="K51" s="13">
        <v>46945.9</v>
      </c>
      <c r="L51" s="13">
        <v>54671.5</v>
      </c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38"/>
      <c r="X51" s="38"/>
    </row>
    <row r="52" spans="1:24" ht="7.15" customHeight="1" x14ac:dyDescent="0.2">
      <c r="A52" s="49"/>
      <c r="B52" s="46"/>
      <c r="C52" s="46"/>
      <c r="D52" s="53" t="s">
        <v>92</v>
      </c>
      <c r="E52" s="53"/>
      <c r="F52" s="53"/>
      <c r="G52" s="21"/>
      <c r="H52" s="13"/>
      <c r="I52" s="13"/>
      <c r="J52" s="13"/>
      <c r="K52" s="13"/>
      <c r="L52" s="13"/>
      <c r="M52" s="13"/>
      <c r="N52" s="13"/>
      <c r="O52" s="13"/>
      <c r="P52" s="13"/>
      <c r="Q52" s="13">
        <v>58673.7</v>
      </c>
      <c r="R52" s="13">
        <v>67477.7</v>
      </c>
      <c r="S52" s="13">
        <v>70982.3</v>
      </c>
      <c r="T52" s="13">
        <v>72659.199999999997</v>
      </c>
      <c r="U52" s="13">
        <v>72149.585267720002</v>
      </c>
      <c r="V52" s="13">
        <v>75437.199414000002</v>
      </c>
      <c r="W52" s="38"/>
      <c r="X52" s="38"/>
    </row>
    <row r="53" spans="1:24" ht="7.15" customHeight="1" x14ac:dyDescent="0.2">
      <c r="A53" s="49"/>
      <c r="B53" s="46"/>
      <c r="C53" s="46"/>
      <c r="D53" s="46" t="s">
        <v>76</v>
      </c>
      <c r="E53" s="46"/>
      <c r="F53" s="53"/>
      <c r="G53" s="23"/>
      <c r="H53" s="14"/>
      <c r="I53" s="14"/>
      <c r="J53" s="14"/>
      <c r="K53" s="14"/>
      <c r="L53" s="14"/>
      <c r="M53" s="14"/>
      <c r="N53" s="14"/>
      <c r="O53" s="14"/>
      <c r="P53" s="13"/>
      <c r="Q53" s="13"/>
      <c r="R53" s="13"/>
      <c r="S53" s="13"/>
      <c r="T53" s="13"/>
      <c r="U53" s="13"/>
      <c r="V53" s="13"/>
      <c r="W53" s="38"/>
      <c r="X53" s="38"/>
    </row>
    <row r="54" spans="1:24" ht="7.15" customHeight="1" x14ac:dyDescent="0.2">
      <c r="A54" s="49"/>
      <c r="B54" s="46"/>
      <c r="C54" s="46"/>
      <c r="D54" s="46"/>
      <c r="E54" s="46" t="s">
        <v>93</v>
      </c>
      <c r="F54" s="53"/>
      <c r="G54" s="21">
        <v>26557</v>
      </c>
      <c r="H54" s="13">
        <v>31729.200000000001</v>
      </c>
      <c r="I54" s="13">
        <v>34323.599999999999</v>
      </c>
      <c r="J54" s="13">
        <v>39984.800000000003</v>
      </c>
      <c r="K54" s="13">
        <v>42363.3</v>
      </c>
      <c r="L54" s="13">
        <v>41270.400000000001</v>
      </c>
      <c r="M54" s="13">
        <v>52971.199999999997</v>
      </c>
      <c r="N54" s="13">
        <v>71473.5</v>
      </c>
      <c r="O54" s="13">
        <v>74193.8</v>
      </c>
      <c r="P54" s="13">
        <v>132507.29999999999</v>
      </c>
      <c r="Q54" s="13">
        <v>144934.70000000001</v>
      </c>
      <c r="R54" s="13">
        <v>190104.2</v>
      </c>
      <c r="S54" s="13">
        <v>221221</v>
      </c>
      <c r="T54" s="13">
        <v>244712.7</v>
      </c>
      <c r="U54" s="13">
        <v>233431.03849133002</v>
      </c>
      <c r="V54" s="13">
        <v>148694.519012</v>
      </c>
      <c r="W54" s="38"/>
      <c r="X54" s="38"/>
    </row>
    <row r="55" spans="1:24" ht="7.15" customHeight="1" x14ac:dyDescent="0.2">
      <c r="A55" s="49"/>
      <c r="B55" s="46"/>
      <c r="C55" s="46"/>
      <c r="D55" s="46"/>
      <c r="E55" s="46" t="s">
        <v>45</v>
      </c>
      <c r="F55" s="53"/>
      <c r="G55" s="21"/>
      <c r="H55" s="13"/>
      <c r="I55" s="13"/>
      <c r="J55" s="13"/>
      <c r="K55" s="13">
        <v>4646.5</v>
      </c>
      <c r="L55" s="13">
        <v>2770.3</v>
      </c>
      <c r="M55" s="13">
        <v>3399.4</v>
      </c>
      <c r="N55" s="13">
        <v>5244.1</v>
      </c>
      <c r="O55" s="13">
        <v>4729.3999999999996</v>
      </c>
      <c r="P55" s="13">
        <v>3121.3</v>
      </c>
      <c r="Q55" s="13">
        <v>3886.3</v>
      </c>
      <c r="R55" s="13">
        <v>2722.2</v>
      </c>
      <c r="S55" s="13">
        <v>6483</v>
      </c>
      <c r="T55" s="13">
        <v>4544.7</v>
      </c>
      <c r="U55" s="13">
        <v>7698.8556710200019</v>
      </c>
      <c r="V55" s="13"/>
      <c r="W55" s="38"/>
      <c r="X55" s="38"/>
    </row>
    <row r="56" spans="1:24" ht="7.15" customHeight="1" x14ac:dyDescent="0.2">
      <c r="A56" s="49"/>
      <c r="B56" s="46"/>
      <c r="C56" s="46"/>
      <c r="D56" s="46"/>
      <c r="E56" s="46" t="s">
        <v>25</v>
      </c>
      <c r="F56" s="53"/>
      <c r="G56" s="21"/>
      <c r="H56" s="13"/>
      <c r="I56" s="13"/>
      <c r="J56" s="13"/>
      <c r="K56" s="13"/>
      <c r="L56" s="13"/>
      <c r="M56" s="13">
        <f t="shared" ref="M56:R56" si="12">SUM(M57:M59)</f>
        <v>56610.6</v>
      </c>
      <c r="N56" s="13">
        <f t="shared" si="12"/>
        <v>63745.899999999994</v>
      </c>
      <c r="O56" s="13">
        <f t="shared" si="12"/>
        <v>35080.400000000001</v>
      </c>
      <c r="P56" s="13">
        <f t="shared" si="12"/>
        <v>49427.1</v>
      </c>
      <c r="Q56" s="13">
        <f t="shared" si="12"/>
        <v>57371.5</v>
      </c>
      <c r="R56" s="13">
        <f t="shared" si="12"/>
        <v>55618.2</v>
      </c>
      <c r="S56" s="13">
        <f>SUM(S57:S59)</f>
        <v>81392</v>
      </c>
      <c r="T56" s="13">
        <f t="shared" ref="T56:V56" si="13">SUM(T57:T59)</f>
        <v>109050.6</v>
      </c>
      <c r="U56" s="13">
        <f>SUM(U57:U59)</f>
        <v>129791.22749419001</v>
      </c>
      <c r="V56" s="13">
        <f t="shared" si="13"/>
        <v>66641.292711999995</v>
      </c>
      <c r="W56" s="38"/>
      <c r="X56" s="38"/>
    </row>
    <row r="57" spans="1:24" ht="7.15" customHeight="1" x14ac:dyDescent="0.2">
      <c r="A57" s="49"/>
      <c r="B57" s="46"/>
      <c r="C57" s="46"/>
      <c r="D57" s="46"/>
      <c r="E57" s="46"/>
      <c r="F57" s="53" t="s">
        <v>26</v>
      </c>
      <c r="G57" s="21"/>
      <c r="H57" s="13"/>
      <c r="I57" s="13"/>
      <c r="J57" s="13"/>
      <c r="K57" s="13"/>
      <c r="L57" s="13"/>
      <c r="M57" s="13">
        <v>6939.9</v>
      </c>
      <c r="N57" s="13">
        <v>26088.3</v>
      </c>
      <c r="O57" s="15"/>
      <c r="P57" s="15"/>
      <c r="Q57" s="15"/>
      <c r="R57" s="15"/>
      <c r="S57" s="15"/>
      <c r="T57" s="15"/>
      <c r="U57" s="15"/>
      <c r="V57" s="15"/>
      <c r="W57" s="38"/>
      <c r="X57" s="38"/>
    </row>
    <row r="58" spans="1:24" ht="7.15" customHeight="1" x14ac:dyDescent="0.2">
      <c r="A58" s="49"/>
      <c r="B58" s="46"/>
      <c r="C58" s="46"/>
      <c r="D58" s="46"/>
      <c r="E58" s="46"/>
      <c r="F58" s="53" t="s">
        <v>27</v>
      </c>
      <c r="G58" s="21"/>
      <c r="H58" s="13"/>
      <c r="I58" s="13"/>
      <c r="J58" s="13"/>
      <c r="K58" s="13"/>
      <c r="L58" s="13"/>
      <c r="M58" s="13">
        <v>28026.3</v>
      </c>
      <c r="N58" s="13">
        <v>6408.9</v>
      </c>
      <c r="O58" s="13"/>
      <c r="P58" s="13">
        <v>6644</v>
      </c>
      <c r="Q58" s="13">
        <v>24151.9</v>
      </c>
      <c r="R58" s="13">
        <v>19594.2</v>
      </c>
      <c r="S58" s="13">
        <v>13896.3</v>
      </c>
      <c r="T58" s="13">
        <v>5745.5</v>
      </c>
      <c r="U58" s="13">
        <v>4839.0355200000004</v>
      </c>
      <c r="V58" s="13">
        <v>3110.7</v>
      </c>
      <c r="W58" s="38"/>
      <c r="X58" s="38"/>
    </row>
    <row r="59" spans="1:24" ht="7.15" customHeight="1" x14ac:dyDescent="0.2">
      <c r="A59" s="49"/>
      <c r="B59" s="46"/>
      <c r="C59" s="46"/>
      <c r="D59" s="46"/>
      <c r="E59" s="46"/>
      <c r="F59" s="53" t="s">
        <v>94</v>
      </c>
      <c r="G59" s="21"/>
      <c r="H59" s="13"/>
      <c r="I59" s="13"/>
      <c r="J59" s="13"/>
      <c r="K59" s="13"/>
      <c r="L59" s="13"/>
      <c r="M59" s="13">
        <f>SUM(M62,M63,M64,M65)</f>
        <v>21644.400000000001</v>
      </c>
      <c r="N59" s="13">
        <f>SUM(N62,N63,N64,N65)</f>
        <v>31248.7</v>
      </c>
      <c r="O59" s="13">
        <f>SUM(O62,O63,O64,O65)</f>
        <v>35080.400000000001</v>
      </c>
      <c r="P59" s="13">
        <v>42783.1</v>
      </c>
      <c r="Q59" s="13">
        <f>SUM(Q62,Q63,Q64,Q65)</f>
        <v>33219.599999999999</v>
      </c>
      <c r="R59" s="13">
        <f>SUM(R62,R63,R64,R65)</f>
        <v>36024</v>
      </c>
      <c r="S59" s="13">
        <f>SUM(S60:S65)</f>
        <v>67495.7</v>
      </c>
      <c r="T59" s="13">
        <f t="shared" ref="T59" si="14">SUM(T60:T65)</f>
        <v>103305.1</v>
      </c>
      <c r="U59" s="13">
        <f>SUM(U62:U65)</f>
        <v>124952.19197419001</v>
      </c>
      <c r="V59" s="13">
        <f>SUM(V62:V65)</f>
        <v>63530.592711999998</v>
      </c>
      <c r="W59" s="38"/>
      <c r="X59" s="38"/>
    </row>
    <row r="60" spans="1:24" ht="7.15" customHeight="1" x14ac:dyDescent="0.2">
      <c r="A60" s="49"/>
      <c r="B60" s="46"/>
      <c r="C60" s="46"/>
      <c r="D60" s="46"/>
      <c r="E60" s="46"/>
      <c r="F60" s="53" t="s">
        <v>58</v>
      </c>
      <c r="G60" s="21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38"/>
      <c r="X60" s="38"/>
    </row>
    <row r="61" spans="1:24" ht="7.15" customHeight="1" x14ac:dyDescent="0.2">
      <c r="A61" s="49"/>
      <c r="B61" s="46"/>
      <c r="C61" s="46"/>
      <c r="D61" s="46"/>
      <c r="E61" s="46"/>
      <c r="F61" s="53" t="s">
        <v>59</v>
      </c>
      <c r="G61" s="21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38"/>
      <c r="X61" s="38"/>
    </row>
    <row r="62" spans="1:24" ht="7.15" customHeight="1" x14ac:dyDescent="0.2">
      <c r="A62" s="49"/>
      <c r="B62" s="46"/>
      <c r="C62" s="46"/>
      <c r="D62" s="46"/>
      <c r="E62" s="46"/>
      <c r="F62" s="53" t="s">
        <v>60</v>
      </c>
      <c r="G62" s="21"/>
      <c r="H62" s="13"/>
      <c r="I62" s="13"/>
      <c r="J62" s="13"/>
      <c r="K62" s="13"/>
      <c r="L62" s="13"/>
      <c r="M62" s="13" t="s">
        <v>84</v>
      </c>
      <c r="N62" s="13">
        <v>132.9</v>
      </c>
      <c r="O62" s="13">
        <v>183.8</v>
      </c>
      <c r="P62" s="13">
        <v>164.1</v>
      </c>
      <c r="Q62" s="13">
        <v>164.4</v>
      </c>
      <c r="R62" s="13">
        <v>170.6</v>
      </c>
      <c r="S62" s="13">
        <v>176</v>
      </c>
      <c r="T62" s="13">
        <v>183.3</v>
      </c>
      <c r="U62" s="13">
        <v>189.99736009999998</v>
      </c>
      <c r="V62" s="13">
        <v>335</v>
      </c>
      <c r="W62" s="38"/>
      <c r="X62" s="38"/>
    </row>
    <row r="63" spans="1:24" ht="7.15" customHeight="1" x14ac:dyDescent="0.2">
      <c r="A63" s="49"/>
      <c r="B63" s="46"/>
      <c r="C63" s="46"/>
      <c r="D63" s="46"/>
      <c r="E63" s="55"/>
      <c r="F63" s="53" t="s">
        <v>51</v>
      </c>
      <c r="G63" s="22"/>
      <c r="H63" s="16"/>
      <c r="I63" s="16"/>
      <c r="J63" s="16"/>
      <c r="K63" s="16"/>
      <c r="L63" s="16"/>
      <c r="M63" s="13">
        <v>8537.4</v>
      </c>
      <c r="N63" s="13">
        <v>462.6</v>
      </c>
      <c r="O63" s="13">
        <v>5984.9</v>
      </c>
      <c r="P63" s="13">
        <v>7401.3</v>
      </c>
      <c r="Q63" s="13">
        <v>7822</v>
      </c>
      <c r="R63" s="13">
        <v>8317.9</v>
      </c>
      <c r="S63" s="13">
        <v>8615.9</v>
      </c>
      <c r="T63" s="13">
        <v>9943.5</v>
      </c>
      <c r="U63" s="13">
        <v>10158.581506289998</v>
      </c>
      <c r="V63" s="13">
        <v>10400.284715</v>
      </c>
      <c r="W63" s="38"/>
      <c r="X63" s="38"/>
    </row>
    <row r="64" spans="1:24" ht="7.15" customHeight="1" x14ac:dyDescent="0.2">
      <c r="A64" s="51"/>
      <c r="B64" s="55"/>
      <c r="C64" s="55"/>
      <c r="D64" s="55"/>
      <c r="E64" s="55"/>
      <c r="F64" s="53" t="s">
        <v>52</v>
      </c>
      <c r="G64" s="21"/>
      <c r="H64" s="13"/>
      <c r="I64" s="13"/>
      <c r="J64" s="13"/>
      <c r="K64" s="13"/>
      <c r="L64" s="13"/>
      <c r="M64" s="13">
        <v>2000</v>
      </c>
      <c r="N64" s="13">
        <v>5120</v>
      </c>
      <c r="O64" s="13">
        <v>5900</v>
      </c>
      <c r="P64" s="13">
        <v>5500</v>
      </c>
      <c r="Q64" s="13">
        <v>6220</v>
      </c>
      <c r="R64" s="13">
        <v>6443.1</v>
      </c>
      <c r="S64" s="13">
        <v>6500</v>
      </c>
      <c r="T64" s="13">
        <v>6716</v>
      </c>
      <c r="U64" s="13">
        <v>6622.8733318799996</v>
      </c>
      <c r="V64" s="13">
        <v>7192.666338</v>
      </c>
      <c r="W64" s="38"/>
      <c r="X64" s="38"/>
    </row>
    <row r="65" spans="1:26" ht="7.15" customHeight="1" x14ac:dyDescent="0.2">
      <c r="A65" s="49"/>
      <c r="B65" s="46"/>
      <c r="C65" s="46"/>
      <c r="D65" s="46"/>
      <c r="E65" s="46"/>
      <c r="F65" s="53" t="s">
        <v>95</v>
      </c>
      <c r="G65" s="21"/>
      <c r="H65" s="13"/>
      <c r="I65" s="13"/>
      <c r="J65" s="13"/>
      <c r="K65" s="13"/>
      <c r="L65" s="13"/>
      <c r="M65" s="13">
        <v>11107</v>
      </c>
      <c r="N65" s="13">
        <v>25533.200000000001</v>
      </c>
      <c r="O65" s="13">
        <v>23011.7</v>
      </c>
      <c r="P65" s="13">
        <v>29717.7</v>
      </c>
      <c r="Q65" s="13">
        <v>19013.2</v>
      </c>
      <c r="R65" s="13">
        <v>21092.400000000001</v>
      </c>
      <c r="S65" s="13">
        <v>52203.8</v>
      </c>
      <c r="T65" s="13">
        <v>86462.3</v>
      </c>
      <c r="U65" s="13">
        <v>107980.73977592001</v>
      </c>
      <c r="V65" s="13">
        <v>45602.641658999994</v>
      </c>
      <c r="W65" s="38"/>
      <c r="X65" s="38"/>
    </row>
    <row r="66" spans="1:26" ht="7.15" customHeight="1" x14ac:dyDescent="0.2">
      <c r="A66" s="94"/>
      <c r="B66" s="47" t="s">
        <v>9</v>
      </c>
      <c r="C66" s="47"/>
      <c r="D66" s="47"/>
      <c r="E66" s="47"/>
      <c r="F66" s="48"/>
      <c r="G66" s="24">
        <f>SUM(G67,G70)</f>
        <v>201913.60000000001</v>
      </c>
      <c r="H66" s="15">
        <f t="shared" ref="H66:R66" si="15">SUM(H67,H70)</f>
        <v>227021.5</v>
      </c>
      <c r="I66" s="15">
        <f t="shared" si="15"/>
        <v>238189.4</v>
      </c>
      <c r="J66" s="15">
        <f t="shared" si="15"/>
        <v>268828.60000000003</v>
      </c>
      <c r="K66" s="15">
        <f t="shared" si="15"/>
        <v>292254.40000000002</v>
      </c>
      <c r="L66" s="15">
        <f t="shared" si="15"/>
        <v>349319.1</v>
      </c>
      <c r="M66" s="15">
        <f t="shared" si="15"/>
        <v>348701</v>
      </c>
      <c r="N66" s="15">
        <f t="shared" si="15"/>
        <v>438539.4</v>
      </c>
      <c r="O66" s="15">
        <f t="shared" si="15"/>
        <v>391643.2</v>
      </c>
      <c r="P66" s="15">
        <f t="shared" si="15"/>
        <v>458907.69999999995</v>
      </c>
      <c r="Q66" s="15">
        <f t="shared" si="15"/>
        <v>496909.7</v>
      </c>
      <c r="R66" s="15">
        <f t="shared" si="15"/>
        <v>515084.5</v>
      </c>
      <c r="S66" s="15">
        <f>+S67+S70</f>
        <v>548270.80000000005</v>
      </c>
      <c r="T66" s="15">
        <f t="shared" ref="T66" si="16">+T67+T70</f>
        <v>608780.5</v>
      </c>
      <c r="U66" s="15">
        <f>+U67+U70</f>
        <v>654978.31537404004</v>
      </c>
      <c r="V66" s="15">
        <f>+V67+V70</f>
        <v>694795.90437899996</v>
      </c>
      <c r="W66" s="38"/>
      <c r="X66" s="38"/>
    </row>
    <row r="67" spans="1:26" ht="7.15" customHeight="1" x14ac:dyDescent="0.2">
      <c r="A67" s="26"/>
      <c r="B67" s="25"/>
      <c r="C67" s="46" t="s">
        <v>10</v>
      </c>
      <c r="D67" s="46"/>
      <c r="E67" s="46"/>
      <c r="F67" s="53"/>
      <c r="G67" s="21">
        <v>4982.3999999999996</v>
      </c>
      <c r="H67" s="13">
        <v>12111.7</v>
      </c>
      <c r="I67" s="13">
        <v>12961.6</v>
      </c>
      <c r="J67" s="13">
        <v>28938.400000000001</v>
      </c>
      <c r="K67" s="13">
        <v>13362</v>
      </c>
      <c r="L67" s="13">
        <v>19981.8</v>
      </c>
      <c r="M67" s="13">
        <v>15943.3</v>
      </c>
      <c r="N67" s="13">
        <v>15084.5</v>
      </c>
      <c r="O67" s="13">
        <v>15925.9</v>
      </c>
      <c r="P67" s="13">
        <f>SUM(P68)</f>
        <v>21580.1</v>
      </c>
      <c r="Q67" s="13">
        <f>SUM(Q68)</f>
        <v>19653.5</v>
      </c>
      <c r="R67" s="13">
        <f>SUM(R68)</f>
        <v>20820</v>
      </c>
      <c r="S67" s="13">
        <f>+S68</f>
        <v>15815.3</v>
      </c>
      <c r="T67" s="13">
        <f t="shared" ref="T67:V67" si="17">+T68</f>
        <v>23876.2</v>
      </c>
      <c r="U67" s="13">
        <f t="shared" si="17"/>
        <v>25848.02529804</v>
      </c>
      <c r="V67" s="13">
        <f t="shared" si="17"/>
        <v>16048.6</v>
      </c>
      <c r="W67" s="38"/>
      <c r="X67" s="38"/>
    </row>
    <row r="68" spans="1:26" ht="7.15" customHeight="1" x14ac:dyDescent="0.2">
      <c r="A68" s="26"/>
      <c r="B68" s="25"/>
      <c r="C68" s="46"/>
      <c r="D68" s="46" t="s">
        <v>11</v>
      </c>
      <c r="E68" s="46"/>
      <c r="F68" s="53"/>
      <c r="G68" s="21">
        <v>4982.3999999999996</v>
      </c>
      <c r="H68" s="13">
        <v>12111.7</v>
      </c>
      <c r="I68" s="13">
        <v>12961.6</v>
      </c>
      <c r="J68" s="13">
        <v>28938.400000000001</v>
      </c>
      <c r="K68" s="13">
        <v>13362</v>
      </c>
      <c r="L68" s="13">
        <v>19981.8</v>
      </c>
      <c r="M68" s="13">
        <v>15943.3</v>
      </c>
      <c r="N68" s="13">
        <v>15084.5</v>
      </c>
      <c r="O68" s="13">
        <v>15925.9</v>
      </c>
      <c r="P68" s="13">
        <v>21580.1</v>
      </c>
      <c r="Q68" s="13">
        <v>19653.5</v>
      </c>
      <c r="R68" s="13">
        <v>20820</v>
      </c>
      <c r="S68" s="13">
        <v>15815.3</v>
      </c>
      <c r="T68" s="13">
        <v>23876.2</v>
      </c>
      <c r="U68" s="13">
        <v>25848.02529804</v>
      </c>
      <c r="V68" s="13">
        <v>16048.6</v>
      </c>
      <c r="W68" s="38"/>
      <c r="X68" s="38"/>
    </row>
    <row r="69" spans="1:26" ht="7.15" customHeight="1" x14ac:dyDescent="0.2">
      <c r="A69" s="26" t="s">
        <v>5</v>
      </c>
      <c r="B69" s="25"/>
      <c r="C69" s="46" t="s">
        <v>23</v>
      </c>
      <c r="D69" s="46"/>
      <c r="E69" s="46"/>
      <c r="F69" s="53"/>
      <c r="G69" s="21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38"/>
      <c r="X69" s="38"/>
    </row>
    <row r="70" spans="1:26" ht="7.15" customHeight="1" x14ac:dyDescent="0.2">
      <c r="A70" s="27" t="s">
        <v>6</v>
      </c>
      <c r="B70" s="28"/>
      <c r="C70" s="57" t="s">
        <v>24</v>
      </c>
      <c r="D70" s="57"/>
      <c r="E70" s="57"/>
      <c r="F70" s="58"/>
      <c r="G70" s="73">
        <v>196931.20000000001</v>
      </c>
      <c r="H70" s="17">
        <v>214909.8</v>
      </c>
      <c r="I70" s="17">
        <v>225227.8</v>
      </c>
      <c r="J70" s="17">
        <v>239890.2</v>
      </c>
      <c r="K70" s="17">
        <v>278892.40000000002</v>
      </c>
      <c r="L70" s="17">
        <v>329337.3</v>
      </c>
      <c r="M70" s="17">
        <v>332757.7</v>
      </c>
      <c r="N70" s="17">
        <v>423454.9</v>
      </c>
      <c r="O70" s="17">
        <v>375717.3</v>
      </c>
      <c r="P70" s="17">
        <v>437327.6</v>
      </c>
      <c r="Q70" s="17">
        <v>477256.2</v>
      </c>
      <c r="R70" s="17">
        <v>494264.5</v>
      </c>
      <c r="S70" s="17">
        <v>532455.5</v>
      </c>
      <c r="T70" s="17">
        <v>584904.30000000005</v>
      </c>
      <c r="U70" s="17">
        <v>629130.29007600003</v>
      </c>
      <c r="V70" s="17">
        <v>678747.30437899998</v>
      </c>
      <c r="W70" s="38"/>
      <c r="X70" s="38"/>
    </row>
    <row r="71" spans="1:26" s="6" customFormat="1" ht="7.5" customHeight="1" x14ac:dyDescent="0.15">
      <c r="A71" s="61" t="s">
        <v>67</v>
      </c>
      <c r="B71" s="59"/>
      <c r="C71" s="59"/>
      <c r="D71" s="59"/>
      <c r="E71" s="59"/>
      <c r="F71" s="59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39"/>
      <c r="X71" s="38"/>
      <c r="Y71" s="10"/>
      <c r="Z71" s="10"/>
    </row>
    <row r="72" spans="1:26" s="6" customFormat="1" ht="7.5" customHeight="1" x14ac:dyDescent="0.15">
      <c r="A72" s="61" t="s">
        <v>61</v>
      </c>
      <c r="B72" s="59"/>
      <c r="C72" s="59"/>
      <c r="D72" s="59"/>
      <c r="E72" s="59"/>
      <c r="F72" s="59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39"/>
      <c r="X72" s="38"/>
      <c r="Y72" s="10"/>
      <c r="Z72" s="10"/>
    </row>
    <row r="73" spans="1:26" s="6" customFormat="1" ht="7.5" customHeight="1" x14ac:dyDescent="0.15">
      <c r="A73" s="68" t="s">
        <v>40</v>
      </c>
      <c r="B73" s="61"/>
      <c r="C73" s="61"/>
      <c r="D73" s="61"/>
      <c r="E73" s="61"/>
      <c r="F73" s="6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39"/>
      <c r="X73" s="38"/>
      <c r="Y73" s="10"/>
      <c r="Z73" s="10"/>
    </row>
    <row r="74" spans="1:26" s="6" customFormat="1" ht="7.5" customHeight="1" x14ac:dyDescent="0.15">
      <c r="A74" s="62" t="s">
        <v>28</v>
      </c>
      <c r="B74" s="59"/>
      <c r="C74" s="59"/>
      <c r="D74" s="59"/>
      <c r="E74" s="59"/>
      <c r="F74" s="59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39"/>
      <c r="X74" s="38"/>
      <c r="Y74" s="10"/>
      <c r="Z74" s="10"/>
    </row>
    <row r="75" spans="1:26" s="29" customFormat="1" ht="7.5" customHeight="1" x14ac:dyDescent="0.15">
      <c r="A75" s="62" t="s">
        <v>70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X75" s="38"/>
    </row>
    <row r="76" spans="1:26" s="29" customFormat="1" ht="7.5" customHeight="1" x14ac:dyDescent="0.15">
      <c r="A76" s="62" t="s">
        <v>71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X76" s="38"/>
    </row>
    <row r="77" spans="1:26" s="29" customFormat="1" ht="7.5" customHeight="1" x14ac:dyDescent="0.15">
      <c r="A77" s="62" t="s">
        <v>72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X77" s="38"/>
    </row>
    <row r="78" spans="1:26" s="6" customFormat="1" ht="7.5" customHeight="1" x14ac:dyDescent="0.15">
      <c r="A78" s="69" t="s">
        <v>73</v>
      </c>
      <c r="B78" s="63"/>
      <c r="C78" s="63"/>
      <c r="D78" s="63"/>
      <c r="E78" s="63"/>
      <c r="F78" s="63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40"/>
      <c r="X78" s="38"/>
      <c r="Y78" s="10"/>
      <c r="Z78" s="10"/>
    </row>
    <row r="79" spans="1:26" s="6" customFormat="1" ht="7.5" customHeight="1" x14ac:dyDescent="0.15">
      <c r="A79" s="70" t="s">
        <v>55</v>
      </c>
      <c r="B79" s="63"/>
      <c r="C79" s="63"/>
      <c r="D79" s="63"/>
      <c r="E79" s="63"/>
      <c r="F79" s="63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40"/>
      <c r="X79" s="38"/>
      <c r="Y79" s="10"/>
      <c r="Z79" s="10"/>
    </row>
    <row r="80" spans="1:26" s="6" customFormat="1" ht="7.5" customHeight="1" x14ac:dyDescent="0.15">
      <c r="A80" s="70" t="s">
        <v>64</v>
      </c>
      <c r="B80" s="63"/>
      <c r="C80" s="63"/>
      <c r="D80" s="63"/>
      <c r="E80" s="63"/>
      <c r="F80" s="63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40"/>
      <c r="X80" s="38"/>
      <c r="Y80" s="10"/>
      <c r="Z80" s="10"/>
    </row>
    <row r="81" spans="1:27" ht="7.5" customHeight="1" x14ac:dyDescent="0.2">
      <c r="A81" s="70" t="s">
        <v>65</v>
      </c>
      <c r="B81" s="63"/>
      <c r="C81" s="63"/>
      <c r="D81" s="63"/>
      <c r="E81" s="63"/>
      <c r="F81" s="63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41"/>
      <c r="X81" s="38"/>
      <c r="Y81" s="11"/>
      <c r="Z81" s="11"/>
    </row>
    <row r="82" spans="1:27" ht="7.5" customHeight="1" x14ac:dyDescent="0.2">
      <c r="A82" s="70" t="s">
        <v>41</v>
      </c>
      <c r="B82" s="63"/>
      <c r="C82" s="63"/>
      <c r="D82" s="63"/>
      <c r="E82" s="63"/>
      <c r="F82" s="63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41"/>
      <c r="X82" s="38"/>
      <c r="Y82" s="11"/>
      <c r="Z82" s="11"/>
    </row>
    <row r="83" spans="1:27" s="7" customFormat="1" ht="7.5" customHeight="1" x14ac:dyDescent="0.2">
      <c r="A83" s="70" t="s">
        <v>80</v>
      </c>
      <c r="B83" s="63"/>
      <c r="C83" s="63"/>
      <c r="D83" s="63"/>
      <c r="E83" s="63"/>
      <c r="F83" s="63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41"/>
      <c r="X83" s="79"/>
      <c r="Y83" s="12"/>
      <c r="Z83" s="12"/>
    </row>
    <row r="84" spans="1:27" s="7" customFormat="1" ht="7.5" customHeight="1" x14ac:dyDescent="0.2">
      <c r="A84" s="70" t="s">
        <v>81</v>
      </c>
      <c r="B84" s="63"/>
      <c r="C84" s="63"/>
      <c r="D84" s="63"/>
      <c r="E84" s="63"/>
      <c r="F84" s="63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41"/>
      <c r="X84" s="79"/>
      <c r="Y84" s="12"/>
      <c r="Z84" s="12"/>
    </row>
    <row r="85" spans="1:27" s="7" customFormat="1" ht="7.5" customHeight="1" x14ac:dyDescent="0.2">
      <c r="A85" s="70" t="s">
        <v>82</v>
      </c>
      <c r="B85" s="63"/>
      <c r="C85" s="63"/>
      <c r="D85" s="63"/>
      <c r="E85" s="63"/>
      <c r="F85" s="63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41"/>
      <c r="X85" s="38"/>
      <c r="Y85" s="12"/>
      <c r="Z85" s="12"/>
    </row>
    <row r="86" spans="1:27" s="7" customFormat="1" ht="7.5" customHeight="1" x14ac:dyDescent="0.2">
      <c r="A86" s="70" t="s">
        <v>83</v>
      </c>
      <c r="B86" s="63"/>
      <c r="C86" s="63"/>
      <c r="D86" s="63"/>
      <c r="E86" s="63"/>
      <c r="F86" s="63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41"/>
      <c r="X86" s="38"/>
      <c r="Y86" s="12"/>
      <c r="Z86" s="12"/>
    </row>
    <row r="87" spans="1:27" s="7" customFormat="1" ht="7.5" customHeight="1" x14ac:dyDescent="0.2">
      <c r="A87" s="70" t="s">
        <v>68</v>
      </c>
      <c r="B87" s="71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42"/>
      <c r="X87" s="38"/>
      <c r="Y87" s="12"/>
      <c r="Z87" s="12"/>
    </row>
    <row r="88" spans="1:27" s="7" customFormat="1" ht="7.5" customHeight="1" x14ac:dyDescent="0.2">
      <c r="A88" s="72" t="s">
        <v>69</v>
      </c>
      <c r="B88" s="71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42"/>
      <c r="X88" s="38"/>
      <c r="Y88" s="12"/>
      <c r="Z88" s="12"/>
    </row>
    <row r="89" spans="1:27" s="7" customFormat="1" ht="7.5" customHeight="1" x14ac:dyDescent="0.2">
      <c r="A89" s="72" t="s">
        <v>66</v>
      </c>
      <c r="B89" s="71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42"/>
      <c r="X89" s="38"/>
      <c r="Y89" s="12"/>
      <c r="Z89" s="12"/>
    </row>
    <row r="90" spans="1:27" ht="6" customHeight="1" x14ac:dyDescent="0.2">
      <c r="A90" s="61" t="s">
        <v>39</v>
      </c>
      <c r="B90" s="59"/>
      <c r="C90" s="59"/>
      <c r="D90" s="59"/>
      <c r="E90" s="59"/>
      <c r="F90" s="59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37"/>
      <c r="X90" s="38"/>
      <c r="Y90" s="11"/>
      <c r="Z90" s="11"/>
    </row>
    <row r="91" spans="1:27" ht="7.5" customHeight="1" x14ac:dyDescent="0.2">
      <c r="A91" s="8"/>
      <c r="B91" s="8"/>
      <c r="C91" s="8"/>
      <c r="D91" s="8"/>
      <c r="E91" s="8"/>
      <c r="F91" s="8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37"/>
    </row>
    <row r="92" spans="1:27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43"/>
      <c r="X92" s="35"/>
      <c r="Y92" s="7"/>
      <c r="Z92" s="7"/>
      <c r="AA92" s="7"/>
    </row>
    <row r="93" spans="1:27" ht="9.75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43"/>
      <c r="X93" s="35"/>
      <c r="Y93" s="7"/>
      <c r="Z93" s="7"/>
      <c r="AA93" s="7"/>
    </row>
    <row r="94" spans="1:27" ht="9.75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43"/>
      <c r="X94" s="35"/>
      <c r="Y94" s="7"/>
      <c r="Z94" s="7"/>
      <c r="AA94" s="7"/>
    </row>
    <row r="95" spans="1:27" ht="9.75" hidden="1" customHeight="1" x14ac:dyDescent="0.2">
      <c r="A95" s="7"/>
      <c r="B95" s="95" t="s">
        <v>79</v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7"/>
      <c r="W95" s="43"/>
      <c r="X95" s="35"/>
      <c r="Y95" s="7"/>
      <c r="Z95" s="7"/>
      <c r="AA95" s="7"/>
    </row>
    <row r="96" spans="1:27" ht="9.75" hidden="1" customHeight="1" x14ac:dyDescent="0.2">
      <c r="A96" s="7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7"/>
      <c r="W96" s="43"/>
      <c r="X96" s="35"/>
      <c r="Y96" s="7"/>
      <c r="Z96" s="7"/>
      <c r="AA96" s="7"/>
    </row>
    <row r="97" spans="1:27" ht="9.75" hidden="1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43"/>
      <c r="X97" s="35"/>
      <c r="Y97" s="7"/>
      <c r="Z97" s="7"/>
      <c r="AA97" s="7"/>
    </row>
    <row r="98" spans="1:27" ht="9.75" hidden="1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43"/>
      <c r="X98" s="35"/>
      <c r="Y98" s="7"/>
      <c r="Z98" s="7"/>
      <c r="AA98" s="7"/>
    </row>
    <row r="99" spans="1:27" ht="10.5" hidden="1" customHeight="1" x14ac:dyDescent="0.25">
      <c r="A99" s="7"/>
      <c r="B99" s="7"/>
      <c r="C99" s="7"/>
      <c r="D99" s="7"/>
      <c r="E99" s="7"/>
      <c r="F99" s="7"/>
      <c r="G99" s="80" t="s">
        <v>78</v>
      </c>
      <c r="H99" s="81"/>
      <c r="I99" s="81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43"/>
      <c r="X99" s="35"/>
      <c r="Y99" s="7"/>
      <c r="Z99" s="7"/>
      <c r="AA99" s="7"/>
    </row>
    <row r="100" spans="1:27" ht="12.75" hidden="1" customHeight="1" x14ac:dyDescent="0.2">
      <c r="A100" s="1"/>
      <c r="B100" s="1"/>
      <c r="C100" s="1"/>
      <c r="D100" s="1"/>
      <c r="E100" s="1"/>
      <c r="F100" s="1"/>
      <c r="G100" s="95" t="s">
        <v>77</v>
      </c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1"/>
      <c r="W100" s="37"/>
    </row>
    <row r="101" spans="1:27" ht="9.75" hidden="1" customHeight="1" x14ac:dyDescent="0.2">
      <c r="A101" s="1"/>
      <c r="B101" s="1"/>
      <c r="C101" s="1"/>
      <c r="D101" s="1"/>
      <c r="E101" s="1"/>
      <c r="F101" s="1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1"/>
      <c r="W101" s="37"/>
    </row>
    <row r="102" spans="1:27" ht="7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37"/>
    </row>
    <row r="103" spans="1:27" ht="7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37"/>
    </row>
    <row r="104" spans="1:27" ht="7.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37"/>
    </row>
    <row r="105" spans="1:27" ht="7.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37"/>
    </row>
    <row r="106" spans="1:27" ht="7.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37"/>
    </row>
    <row r="107" spans="1:27" ht="7.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37"/>
    </row>
    <row r="108" spans="1:27" ht="7.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37"/>
    </row>
    <row r="109" spans="1:27" s="2" customFormat="1" ht="7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37"/>
      <c r="Y109" s="1"/>
      <c r="Z109" s="1"/>
    </row>
    <row r="110" spans="1:27" s="2" customFormat="1" ht="7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37"/>
      <c r="Y110" s="1"/>
      <c r="Z110" s="1"/>
    </row>
    <row r="111" spans="1:27" s="2" customFormat="1" ht="7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37"/>
      <c r="Y111" s="1"/>
      <c r="Z111" s="1"/>
    </row>
    <row r="112" spans="1:27" s="2" customFormat="1" ht="7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37"/>
      <c r="Y112" s="1"/>
      <c r="Z112" s="1"/>
    </row>
    <row r="113" spans="1:26" s="2" customFormat="1" ht="7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37"/>
      <c r="Y113" s="1"/>
      <c r="Z113" s="1"/>
    </row>
    <row r="114" spans="1:26" s="2" customFormat="1" ht="7.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37"/>
      <c r="Y114" s="1"/>
      <c r="Z114" s="1"/>
    </row>
    <row r="115" spans="1:26" s="2" customFormat="1" ht="7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37"/>
      <c r="Y115" s="1"/>
      <c r="Z115" s="1"/>
    </row>
    <row r="116" spans="1:26" s="2" customFormat="1" ht="7.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37"/>
      <c r="Y116" s="1"/>
      <c r="Z116" s="1"/>
    </row>
    <row r="117" spans="1:26" s="2" customFormat="1" ht="7.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37"/>
      <c r="Y117" s="1"/>
      <c r="Z117" s="1"/>
    </row>
    <row r="118" spans="1:26" s="2" customFormat="1" ht="7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37"/>
      <c r="Y118" s="1"/>
      <c r="Z118" s="1"/>
    </row>
    <row r="119" spans="1:26" s="2" customFormat="1" ht="7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37"/>
      <c r="Y119" s="1"/>
      <c r="Z119" s="1"/>
    </row>
    <row r="120" spans="1:26" s="2" customFormat="1" ht="7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37"/>
      <c r="Y120" s="1"/>
      <c r="Z120" s="1"/>
    </row>
    <row r="121" spans="1:26" s="2" customFormat="1" ht="7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37"/>
      <c r="Y121" s="1"/>
      <c r="Z121" s="1"/>
    </row>
    <row r="122" spans="1:26" s="2" customFormat="1" ht="7.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37"/>
      <c r="Y122" s="1"/>
      <c r="Z122" s="1"/>
    </row>
    <row r="123" spans="1:26" s="2" customFormat="1" ht="7.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37"/>
      <c r="Y123" s="1"/>
      <c r="Z123" s="1"/>
    </row>
    <row r="124" spans="1:26" s="2" customFormat="1" ht="7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37"/>
      <c r="Y124" s="1"/>
      <c r="Z124" s="1"/>
    </row>
    <row r="125" spans="1:26" s="2" customFormat="1" ht="7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37"/>
      <c r="Y125" s="1"/>
      <c r="Z125" s="1"/>
    </row>
    <row r="126" spans="1:26" s="2" customFormat="1" ht="7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37"/>
      <c r="Y126" s="1"/>
      <c r="Z126" s="1"/>
    </row>
    <row r="127" spans="1:26" s="2" customFormat="1" ht="7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37"/>
      <c r="Y127" s="1"/>
      <c r="Z127" s="1"/>
    </row>
    <row r="128" spans="1:26" s="2" customFormat="1" ht="7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37"/>
      <c r="Y128" s="1"/>
      <c r="Z128" s="1"/>
    </row>
    <row r="129" spans="1:26" s="2" customFormat="1" ht="7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37"/>
      <c r="Y129" s="1"/>
      <c r="Z129" s="1"/>
    </row>
    <row r="130" spans="1:26" s="2" customFormat="1" ht="7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37"/>
      <c r="Y130" s="1"/>
      <c r="Z130" s="1"/>
    </row>
    <row r="131" spans="1:26" s="2" customFormat="1" ht="7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37"/>
      <c r="Y131" s="1"/>
      <c r="Z131" s="1"/>
    </row>
    <row r="132" spans="1:26" s="2" customFormat="1" ht="7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37"/>
      <c r="Y132" s="1"/>
      <c r="Z132" s="1"/>
    </row>
    <row r="133" spans="1:26" s="2" customFormat="1" ht="7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37"/>
      <c r="Y133" s="1"/>
      <c r="Z133" s="1"/>
    </row>
    <row r="134" spans="1:26" s="2" customFormat="1" ht="7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37"/>
      <c r="Y134" s="1"/>
      <c r="Z134" s="1"/>
    </row>
    <row r="135" spans="1:26" s="2" customFormat="1" ht="7.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37"/>
      <c r="Y135" s="1"/>
      <c r="Z135" s="1"/>
    </row>
    <row r="136" spans="1:26" s="2" customFormat="1" ht="7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37"/>
      <c r="Y136" s="1"/>
      <c r="Z136" s="1"/>
    </row>
    <row r="137" spans="1:26" s="2" customFormat="1" ht="7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37"/>
      <c r="Y137" s="1"/>
      <c r="Z137" s="1"/>
    </row>
    <row r="138" spans="1:26" s="2" customFormat="1" ht="7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37"/>
      <c r="Y138" s="1"/>
      <c r="Z138" s="1"/>
    </row>
  </sheetData>
  <mergeCells count="2">
    <mergeCell ref="G100:U101"/>
    <mergeCell ref="B95:U96"/>
  </mergeCells>
  <pageMargins left="0.94488188976377963" right="0.94488188976377963" top="1.5748031496062993" bottom="0.78740157480314965" header="0" footer="0"/>
  <pageSetup paperSize="119" fitToWidth="0" fitToHeight="0" orientation="portrait" r:id="rId1"/>
  <headerFooter alignWithMargins="0"/>
  <ignoredErrors>
    <ignoredError sqref="R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M4_404</vt:lpstr>
      <vt:lpstr>M4_404!Área_de_impresión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carlos_lopezz</dc:creator>
  <cp:lastModifiedBy>Luis Angel Perez Plata</cp:lastModifiedBy>
  <cp:lastPrinted>2016-08-04T22:26:07Z</cp:lastPrinted>
  <dcterms:created xsi:type="dcterms:W3CDTF">2007-08-27T14:22:00Z</dcterms:created>
  <dcterms:modified xsi:type="dcterms:W3CDTF">2016-08-12T16:16:48Z</dcterms:modified>
</cp:coreProperties>
</file>