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_castro\Documents\2016\INFORME DE GOBIERNO\ACTUALIZACION FINAL\DEUDA PUB\"/>
    </mc:Choice>
  </mc:AlternateContent>
  <bookViews>
    <workbookView xWindow="-15" yWindow="-15" windowWidth="10170" windowHeight="9330"/>
  </bookViews>
  <sheets>
    <sheet name="1" sheetId="5" r:id="rId1"/>
  </sheets>
  <definedNames>
    <definedName name="_Fill" hidden="1">#REF!</definedName>
    <definedName name="A_impresión_IM">#REF!</definedName>
    <definedName name="_xlnm.Print_Area" localSheetId="0">'1'!$A$2:$M$52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G13" i="5" l="1"/>
  <c r="C15" i="5"/>
  <c r="I40" i="5" l="1"/>
  <c r="C40" i="5"/>
  <c r="I39" i="5"/>
  <c r="C39" i="5"/>
  <c r="I37" i="5"/>
  <c r="C37" i="5"/>
  <c r="I35" i="5"/>
  <c r="C35" i="5"/>
  <c r="I34" i="5"/>
  <c r="C34" i="5"/>
  <c r="I33" i="5"/>
  <c r="C33" i="5"/>
  <c r="I32" i="5"/>
  <c r="C32" i="5"/>
  <c r="I31" i="5"/>
  <c r="C31" i="5"/>
  <c r="I29" i="5"/>
  <c r="C29" i="5"/>
  <c r="I28" i="5"/>
  <c r="C28" i="5"/>
  <c r="I27" i="5"/>
  <c r="C27" i="5"/>
  <c r="I26" i="5"/>
  <c r="C26" i="5"/>
  <c r="G26" i="5" s="1"/>
  <c r="B27" i="5" s="1"/>
  <c r="G27" i="5" s="1"/>
  <c r="B28" i="5" s="1"/>
  <c r="G28" i="5" s="1"/>
  <c r="B29" i="5" s="1"/>
  <c r="G29" i="5" s="1"/>
  <c r="B31" i="5" s="1"/>
  <c r="G31" i="5" s="1"/>
  <c r="B32" i="5" s="1"/>
  <c r="G32" i="5" s="1"/>
  <c r="B33" i="5" s="1"/>
  <c r="G33" i="5" s="1"/>
  <c r="B34" i="5" s="1"/>
  <c r="G34" i="5" s="1"/>
  <c r="B35" i="5" s="1"/>
  <c r="G35" i="5" s="1"/>
  <c r="B37" i="5" s="1"/>
  <c r="G37" i="5" s="1"/>
  <c r="B39" i="5" s="1"/>
  <c r="G39" i="5" s="1"/>
  <c r="B40" i="5" s="1"/>
  <c r="G40" i="5" s="1"/>
  <c r="I25" i="5"/>
  <c r="G25" i="5"/>
  <c r="C25" i="5"/>
  <c r="I23" i="5"/>
  <c r="C23" i="5"/>
  <c r="G23" i="5" s="1"/>
  <c r="I22" i="5"/>
  <c r="F22" i="5"/>
  <c r="G22" i="5" s="1"/>
  <c r="C22" i="5"/>
  <c r="I21" i="5"/>
  <c r="C21" i="5"/>
  <c r="G21" i="5" s="1"/>
  <c r="I20" i="5"/>
  <c r="C20" i="5"/>
  <c r="G20" i="5" s="1"/>
  <c r="I19" i="5"/>
  <c r="G19" i="5"/>
  <c r="C19" i="5"/>
  <c r="I17" i="5"/>
  <c r="C17" i="5"/>
  <c r="G17" i="5" s="1"/>
  <c r="I16" i="5"/>
  <c r="C16" i="5"/>
  <c r="G16" i="5" s="1"/>
  <c r="I15" i="5"/>
  <c r="G15" i="5"/>
  <c r="I14" i="5"/>
  <c r="C14" i="5"/>
  <c r="G14" i="5" s="1"/>
  <c r="I13" i="5"/>
  <c r="C13" i="5"/>
</calcChain>
</file>

<file path=xl/sharedStrings.xml><?xml version="1.0" encoding="utf-8"?>
<sst xmlns="http://schemas.openxmlformats.org/spreadsheetml/2006/main" count="31" uniqueCount="30">
  <si>
    <t>Año</t>
  </si>
  <si>
    <t>Total</t>
  </si>
  <si>
    <t>Sector público federal</t>
  </si>
  <si>
    <t>Gobierno Federal</t>
  </si>
  <si>
    <t>Banca de desarrollo</t>
  </si>
  <si>
    <t>Org. y emp. no controlados</t>
  </si>
  <si>
    <t>No financiero</t>
  </si>
  <si>
    <t>Deuda pública externa bruta</t>
  </si>
  <si>
    <t>Fuente: Secretaría de Hacienda y Crédito Público.</t>
  </si>
  <si>
    <t>(Saldos en millones de dólares)</t>
  </si>
  <si>
    <t>Ajustes por tipo de cambio</t>
  </si>
  <si>
    <t>Saldo 
inicial</t>
  </si>
  <si>
    <t>I</t>
  </si>
  <si>
    <t>2/ En la clasificación de deuda externa por deudor directo ante el extranjero, se indica quién es el responsable ante el exterior de cubrir el servicio de la deuda.</t>
  </si>
  <si>
    <t>3/ Las cifras están expresadas en términos de flujos, el signo negativo indica desendeudamiento.  Para 1995 incluye 10 500 millones de dólares del Fondo de Estabilización.</t>
  </si>
  <si>
    <t>4/ El saldo final es el resultado de la suma del saldo inicial más disposición menos amortización (endeudamiento neto) más ajustes por tipo de cambio.</t>
  </si>
  <si>
    <t>II</t>
  </si>
  <si>
    <t>p/ Cifras preliminares.</t>
  </si>
  <si>
    <t>5/ Incluye operaciones de carácter revolvente.</t>
  </si>
  <si>
    <t xml:space="preserve">1/ En 2009 considera el efecto por el reconocimiento como deuda pública de PEMEX de los pasivos de los Proyectos de Infraestructura Productiva de Largo Plazo (PIDIREGAS). Cifras </t>
  </si>
  <si>
    <t xml:space="preserve">      revisadas y actualizadas por la dependencia responsable.</t>
  </si>
  <si>
    <t xml:space="preserve">6/ Como parte de la implementación de la Reforma Energética, a partir de 2015, PEMEX y  CFE pasaron a ser Empresas Productivas del Estado. </t>
  </si>
  <si>
    <r>
      <t xml:space="preserve">Por deudor directo ante el extranjero </t>
    </r>
    <r>
      <rPr>
        <vertAlign val="superscript"/>
        <sz val="6"/>
        <rFont val="Soberana Sans Light"/>
        <family val="3"/>
      </rPr>
      <t>2/</t>
    </r>
  </si>
  <si>
    <r>
      <t>Endeudamiento neto</t>
    </r>
    <r>
      <rPr>
        <vertAlign val="superscript"/>
        <sz val="6"/>
        <rFont val="Soberana Sans Light"/>
        <family val="3"/>
      </rPr>
      <t xml:space="preserve"> 3/</t>
    </r>
  </si>
  <si>
    <r>
      <t xml:space="preserve">Dispo-
sición </t>
    </r>
    <r>
      <rPr>
        <vertAlign val="superscript"/>
        <sz val="6"/>
        <rFont val="Soberana Sans Light"/>
        <family val="3"/>
      </rPr>
      <t>5/</t>
    </r>
  </si>
  <si>
    <r>
      <t xml:space="preserve">Amorti-
zación </t>
    </r>
    <r>
      <rPr>
        <vertAlign val="superscript"/>
        <sz val="6"/>
        <rFont val="Soberana Sans Light"/>
        <family val="3"/>
      </rPr>
      <t>5/</t>
    </r>
  </si>
  <si>
    <r>
      <t xml:space="preserve">Saldo 
final </t>
    </r>
    <r>
      <rPr>
        <b/>
        <vertAlign val="superscript"/>
        <sz val="6"/>
        <rFont val="Soberana Sans Light"/>
        <family val="3"/>
      </rPr>
      <t>4/</t>
    </r>
  </si>
  <si>
    <r>
      <t xml:space="preserve">Org. y emp. Controlados </t>
    </r>
    <r>
      <rPr>
        <vertAlign val="superscript"/>
        <sz val="6"/>
        <rFont val="Soberana Sans Light"/>
        <family val="3"/>
      </rPr>
      <t>6/</t>
    </r>
  </si>
  <si>
    <r>
      <t xml:space="preserve">      2016</t>
    </r>
    <r>
      <rPr>
        <vertAlign val="superscript"/>
        <sz val="5.5"/>
        <rFont val="Soberana Sans Light"/>
        <family val="3"/>
      </rPr>
      <t xml:space="preserve"> p/</t>
    </r>
  </si>
  <si>
    <r>
      <t>Deuda externa bruta del sector público federal por deudor directo ante el extranjero</t>
    </r>
    <r>
      <rPr>
        <b/>
        <vertAlign val="superscript"/>
        <sz val="8.5"/>
        <rFont val="Soberana Sans Light"/>
        <family val="3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</si>
</sst>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"/>
    <numFmt numFmtId="165" formatCode="#,##0.0;\-#,##0.0"/>
    <numFmt numFmtId="166" formatCode="###\ ###\ ##0.0___);\-\ ###\ ###\ ##0.0___)"/>
    <numFmt numFmtId="167" formatCode="_-[$€-2]* #,##0.00_-;\-[$€-2]* #,##0.00_-;_-[$€-2]* &quot;-&quot;??_-"/>
    <numFmt numFmtId="168" formatCode="#,##0.0______;"/>
    <numFmt numFmtId="169" formatCode="###\ ###\ ##0.0___);\-###\ ###\ ##0.0___)"/>
    <numFmt numFmtId="170" formatCode="###,###,##0.0___);\-\ ###,###,##0.0___)"/>
    <numFmt numFmtId="171" formatCode="###\ ###\ ##0.0_);\-\ ###\ ###\ ##0.0___)"/>
    <numFmt numFmtId="172" formatCode="#,##0.0___)"/>
    <numFmt numFmtId="173" formatCode="#\ ##0.0___)"/>
  </numFmts>
  <fonts count="23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"/>
      <name val="Times New Roman"/>
      <family val="1"/>
    </font>
    <font>
      <sz val="7"/>
      <name val="Times New Roman"/>
      <family val="1"/>
    </font>
    <font>
      <sz val="6"/>
      <name val="Arial"/>
      <family val="2"/>
    </font>
    <font>
      <sz val="10"/>
      <name val="Soberana Sans Light"/>
      <family val="3"/>
    </font>
    <font>
      <sz val="6"/>
      <name val="Soberana Sans Light"/>
      <family val="3"/>
    </font>
    <font>
      <i/>
      <sz val="7"/>
      <name val="Soberana Sans Light"/>
      <family val="3"/>
    </font>
    <font>
      <b/>
      <i/>
      <sz val="10"/>
      <name val="Soberana Sans Light"/>
      <family val="3"/>
    </font>
    <font>
      <sz val="6.5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b/>
      <sz val="6.5"/>
      <name val="Soberana Sans Light"/>
      <family val="3"/>
    </font>
    <font>
      <b/>
      <sz val="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quotePrefix="1" applyFont="1" applyAlignment="1">
      <alignment horizontal="left"/>
    </xf>
    <xf numFmtId="0" fontId="4" fillId="0" borderId="0" xfId="0" applyFont="1"/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/>
    <xf numFmtId="168" fontId="6" fillId="0" borderId="0" xfId="0" applyNumberFormat="1" applyFont="1" applyFill="1" applyBorder="1"/>
    <xf numFmtId="0" fontId="7" fillId="0" borderId="0" xfId="0" applyFont="1"/>
    <xf numFmtId="168" fontId="8" fillId="0" borderId="0" xfId="0" applyNumberFormat="1" applyFont="1" applyFill="1" applyBorder="1"/>
    <xf numFmtId="0" fontId="9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Border="1"/>
    <xf numFmtId="0" fontId="8" fillId="0" borderId="0" xfId="0" applyFont="1"/>
    <xf numFmtId="0" fontId="12" fillId="0" borderId="0" xfId="0" quotePrefix="1" applyFont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quotePrefix="1" applyFont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top"/>
    </xf>
    <xf numFmtId="0" fontId="14" fillId="3" borderId="4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justify" vertical="center"/>
    </xf>
    <xf numFmtId="166" fontId="15" fillId="3" borderId="4" xfId="0" applyNumberFormat="1" applyFont="1" applyFill="1" applyBorder="1"/>
    <xf numFmtId="171" fontId="15" fillId="3" borderId="4" xfId="0" applyNumberFormat="1" applyFont="1" applyFill="1" applyBorder="1"/>
    <xf numFmtId="170" fontId="15" fillId="3" borderId="4" xfId="0" applyNumberFormat="1" applyFont="1" applyFill="1" applyBorder="1"/>
    <xf numFmtId="166" fontId="14" fillId="3" borderId="2" xfId="0" applyNumberFormat="1" applyFont="1" applyFill="1" applyBorder="1"/>
    <xf numFmtId="166" fontId="11" fillId="3" borderId="2" xfId="0" applyNumberFormat="1" applyFont="1" applyFill="1" applyBorder="1"/>
    <xf numFmtId="166" fontId="15" fillId="3" borderId="5" xfId="0" applyNumberFormat="1" applyFont="1" applyFill="1" applyBorder="1" applyAlignment="1">
      <alignment horizontal="right"/>
    </xf>
    <xf numFmtId="166" fontId="15" fillId="3" borderId="6" xfId="0" applyNumberFormat="1" applyFont="1" applyFill="1" applyBorder="1" applyAlignment="1">
      <alignment horizontal="right"/>
    </xf>
    <xf numFmtId="0" fontId="16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top"/>
    </xf>
    <xf numFmtId="165" fontId="16" fillId="2" borderId="2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/>
    </xf>
    <xf numFmtId="166" fontId="18" fillId="3" borderId="4" xfId="0" applyNumberFormat="1" applyFont="1" applyFill="1" applyBorder="1" applyAlignment="1">
      <alignment horizontal="right"/>
    </xf>
    <xf numFmtId="169" fontId="18" fillId="3" borderId="4" xfId="0" applyNumberFormat="1" applyFont="1" applyFill="1" applyBorder="1"/>
    <xf numFmtId="0" fontId="14" fillId="2" borderId="4" xfId="0" applyFont="1" applyFill="1" applyBorder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/>
    <xf numFmtId="0" fontId="8" fillId="3" borderId="0" xfId="0" applyFont="1" applyFill="1"/>
    <xf numFmtId="172" fontId="15" fillId="3" borderId="4" xfId="0" applyNumberFormat="1" applyFont="1" applyFill="1" applyBorder="1"/>
    <xf numFmtId="172" fontId="11" fillId="3" borderId="2" xfId="0" applyNumberFormat="1" applyFont="1" applyFill="1" applyBorder="1"/>
    <xf numFmtId="173" fontId="15" fillId="3" borderId="4" xfId="0" applyNumberFormat="1" applyFont="1" applyFill="1" applyBorder="1"/>
    <xf numFmtId="173" fontId="18" fillId="3" borderId="4" xfId="0" applyNumberFormat="1" applyFont="1" applyFill="1" applyBorder="1"/>
    <xf numFmtId="173" fontId="15" fillId="3" borderId="4" xfId="0" applyNumberFormat="1" applyFont="1" applyFill="1" applyBorder="1" applyAlignment="1">
      <alignment horizontal="center" vertical="center"/>
    </xf>
    <xf numFmtId="173" fontId="15" fillId="3" borderId="4" xfId="0" applyNumberFormat="1" applyFont="1" applyFill="1" applyBorder="1" applyAlignment="1">
      <alignment horizontal="center" vertical="top"/>
    </xf>
    <xf numFmtId="173" fontId="18" fillId="3" borderId="4" xfId="0" applyNumberFormat="1" applyFont="1" applyFill="1" applyBorder="1" applyAlignment="1">
      <alignment horizontal="center" vertical="top"/>
    </xf>
    <xf numFmtId="173" fontId="15" fillId="3" borderId="4" xfId="0" applyNumberFormat="1" applyFont="1" applyFill="1" applyBorder="1" applyAlignment="1">
      <alignment horizontal="justify" vertical="center"/>
    </xf>
    <xf numFmtId="173" fontId="18" fillId="3" borderId="4" xfId="0" applyNumberFormat="1" applyFont="1" applyFill="1" applyBorder="1" applyAlignment="1">
      <alignment horizontal="right"/>
    </xf>
    <xf numFmtId="173" fontId="18" fillId="3" borderId="5" xfId="0" applyNumberFormat="1" applyFont="1" applyFill="1" applyBorder="1" applyAlignment="1">
      <alignment horizontal="right"/>
    </xf>
    <xf numFmtId="173" fontId="18" fillId="3" borderId="6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top"/>
    </xf>
    <xf numFmtId="173" fontId="18" fillId="3" borderId="4" xfId="0" applyNumberFormat="1" applyFont="1" applyFill="1" applyBorder="1" applyAlignment="1">
      <alignment horizontal="center" vertical="top"/>
    </xf>
    <xf numFmtId="173" fontId="18" fillId="3" borderId="4" xfId="0" applyNumberFormat="1" applyFont="1" applyFill="1" applyBorder="1" applyAlignment="1">
      <alignment horizontal="center"/>
    </xf>
    <xf numFmtId="173" fontId="18" fillId="3" borderId="5" xfId="0" applyNumberFormat="1" applyFont="1" applyFill="1" applyBorder="1" applyAlignment="1">
      <alignment horizontal="right"/>
    </xf>
    <xf numFmtId="173" fontId="18" fillId="3" borderId="6" xfId="0" applyNumberFormat="1" applyFont="1" applyFill="1" applyBorder="1" applyAlignment="1">
      <alignment horizontal="right"/>
    </xf>
    <xf numFmtId="173" fontId="18" fillId="3" borderId="4" xfId="0" applyNumberFormat="1" applyFont="1" applyFill="1" applyBorder="1" applyAlignment="1">
      <alignment horizontal="right"/>
    </xf>
    <xf numFmtId="166" fontId="11" fillId="3" borderId="2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16" fillId="2" borderId="3" xfId="0" applyNumberFormat="1" applyFont="1" applyFill="1" applyBorder="1" applyAlignment="1">
      <alignment horizontal="center" vertical="center" wrapText="1"/>
    </xf>
    <xf numFmtId="165" fontId="16" fillId="2" borderId="4" xfId="0" applyNumberFormat="1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C0C0C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C0C0C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showGridLines="0" tabSelected="1" zoomScale="180" zoomScaleNormal="180" workbookViewId="0">
      <selection activeCell="K10" sqref="K10"/>
    </sheetView>
  </sheetViews>
  <sheetFormatPr baseColWidth="10" defaultRowHeight="12.75" x14ac:dyDescent="0.2"/>
  <cols>
    <col min="1" max="1" width="5.85546875" style="1" customWidth="1"/>
    <col min="2" max="2" width="7.28515625" customWidth="1"/>
    <col min="3" max="3" width="7.5703125" customWidth="1"/>
    <col min="4" max="4" width="7" customWidth="1"/>
    <col min="5" max="6" width="6.85546875" customWidth="1"/>
    <col min="7" max="7" width="3" customWidth="1"/>
    <col min="8" max="8" width="4.28515625" customWidth="1"/>
    <col min="9" max="9" width="7.5703125" customWidth="1"/>
    <col min="10" max="10" width="7.7109375" customWidth="1"/>
    <col min="11" max="11" width="8" customWidth="1"/>
    <col min="12" max="12" width="7.140625" customWidth="1"/>
    <col min="13" max="13" width="5.85546875" customWidth="1"/>
    <col min="14" max="14" width="1.7109375" customWidth="1"/>
    <col min="15" max="15" width="8.5703125" customWidth="1"/>
    <col min="16" max="16" width="8.42578125" customWidth="1"/>
    <col min="17" max="17" width="4.5703125" customWidth="1"/>
    <col min="18" max="18" width="5.7109375" customWidth="1"/>
    <col min="19" max="19" width="6.140625" customWidth="1"/>
    <col min="20" max="20" width="8.5703125" customWidth="1"/>
    <col min="21" max="21" width="11.85546875" customWidth="1"/>
  </cols>
  <sheetData>
    <row r="1" spans="1:21" ht="14.25" customHeight="1" x14ac:dyDescent="0.2">
      <c r="H1" s="12"/>
    </row>
    <row r="2" spans="1:21" ht="15" customHeight="1" x14ac:dyDescent="0.2">
      <c r="A2" s="22" t="s">
        <v>29</v>
      </c>
      <c r="B2" s="13"/>
      <c r="C2" s="13"/>
      <c r="D2" s="13"/>
      <c r="E2" s="13"/>
      <c r="F2" s="13"/>
      <c r="G2" s="13"/>
      <c r="H2" s="14"/>
      <c r="I2" s="13"/>
      <c r="J2" s="13"/>
      <c r="K2" s="13"/>
      <c r="L2" s="13"/>
      <c r="M2" s="13"/>
    </row>
    <row r="3" spans="1:21" ht="11.25" customHeight="1" x14ac:dyDescent="0.2">
      <c r="A3" s="21" t="s">
        <v>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4"/>
      <c r="O3" s="4"/>
      <c r="P3" s="4"/>
      <c r="Q3" s="4"/>
      <c r="R3" s="4"/>
      <c r="S3" s="4"/>
      <c r="T3" s="4"/>
      <c r="U3" s="4"/>
    </row>
    <row r="4" spans="1:21" ht="3" customHeight="1" x14ac:dyDescent="0.2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"/>
      <c r="O4" s="4"/>
      <c r="P4" s="4"/>
      <c r="Q4" s="4"/>
      <c r="R4" s="4"/>
      <c r="S4" s="4"/>
      <c r="T4" s="4"/>
      <c r="U4" s="4"/>
    </row>
    <row r="5" spans="1:21" ht="2.25" customHeight="1" x14ac:dyDescent="0.2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6"/>
    </row>
    <row r="6" spans="1:21" ht="12" customHeight="1" x14ac:dyDescent="0.2">
      <c r="A6" s="85" t="s">
        <v>0</v>
      </c>
      <c r="B6" s="92" t="s">
        <v>7</v>
      </c>
      <c r="C6" s="92"/>
      <c r="D6" s="92"/>
      <c r="E6" s="92"/>
      <c r="F6" s="92"/>
      <c r="G6" s="92"/>
      <c r="H6" s="76" t="s">
        <v>22</v>
      </c>
      <c r="I6" s="76"/>
      <c r="J6" s="76"/>
      <c r="K6" s="76"/>
      <c r="L6" s="76"/>
      <c r="M6" s="76"/>
      <c r="N6" s="9"/>
    </row>
    <row r="7" spans="1:21" ht="10.5" customHeight="1" x14ac:dyDescent="0.2">
      <c r="A7" s="86"/>
      <c r="B7" s="79" t="s">
        <v>11</v>
      </c>
      <c r="C7" s="88" t="s">
        <v>23</v>
      </c>
      <c r="D7" s="88"/>
      <c r="E7" s="88"/>
      <c r="F7" s="79" t="s">
        <v>10</v>
      </c>
      <c r="G7" s="82" t="s">
        <v>26</v>
      </c>
      <c r="H7" s="82"/>
      <c r="I7" s="77" t="s">
        <v>2</v>
      </c>
      <c r="J7" s="77"/>
      <c r="K7" s="77"/>
      <c r="L7" s="77"/>
      <c r="M7" s="77"/>
      <c r="N7" s="9"/>
    </row>
    <row r="8" spans="1:21" ht="6.75" customHeight="1" x14ac:dyDescent="0.2">
      <c r="A8" s="86"/>
      <c r="B8" s="79"/>
      <c r="C8" s="83" t="s">
        <v>1</v>
      </c>
      <c r="D8" s="89" t="s">
        <v>24</v>
      </c>
      <c r="E8" s="89" t="s">
        <v>25</v>
      </c>
      <c r="F8" s="79"/>
      <c r="G8" s="83"/>
      <c r="H8" s="83"/>
      <c r="I8" s="78"/>
      <c r="J8" s="78"/>
      <c r="K8" s="78"/>
      <c r="L8" s="78"/>
      <c r="M8" s="78"/>
      <c r="N8" s="7"/>
    </row>
    <row r="9" spans="1:21" ht="9.75" customHeight="1" x14ac:dyDescent="0.2">
      <c r="A9" s="86"/>
      <c r="B9" s="79"/>
      <c r="C9" s="83"/>
      <c r="D9" s="90"/>
      <c r="E9" s="79"/>
      <c r="F9" s="79"/>
      <c r="G9" s="83"/>
      <c r="H9" s="83"/>
      <c r="I9" s="76" t="s">
        <v>6</v>
      </c>
      <c r="J9" s="76"/>
      <c r="K9" s="76"/>
      <c r="L9" s="76"/>
      <c r="M9" s="79" t="s">
        <v>4</v>
      </c>
      <c r="N9" s="7"/>
    </row>
    <row r="10" spans="1:21" ht="30.75" customHeight="1" x14ac:dyDescent="0.2">
      <c r="A10" s="87"/>
      <c r="B10" s="80"/>
      <c r="C10" s="84"/>
      <c r="D10" s="91"/>
      <c r="E10" s="80"/>
      <c r="F10" s="80"/>
      <c r="G10" s="84"/>
      <c r="H10" s="84"/>
      <c r="I10" s="49" t="s">
        <v>1</v>
      </c>
      <c r="J10" s="31" t="s">
        <v>3</v>
      </c>
      <c r="K10" s="31" t="s">
        <v>27</v>
      </c>
      <c r="L10" s="31" t="s">
        <v>5</v>
      </c>
      <c r="M10" s="80"/>
      <c r="N10" s="7"/>
    </row>
    <row r="11" spans="1:21" ht="1.5" customHeight="1" x14ac:dyDescent="0.2">
      <c r="A11" s="32"/>
      <c r="B11" s="33"/>
      <c r="C11" s="47"/>
      <c r="D11" s="33"/>
      <c r="E11" s="33"/>
      <c r="F11" s="33"/>
      <c r="G11" s="68"/>
      <c r="H11" s="68"/>
      <c r="I11" s="50"/>
      <c r="J11" s="34"/>
      <c r="K11" s="34"/>
      <c r="L11" s="34"/>
      <c r="M11" s="35"/>
      <c r="N11" s="9"/>
    </row>
    <row r="12" spans="1:21" s="3" customFormat="1" ht="3.75" customHeight="1" x14ac:dyDescent="0.2">
      <c r="A12" s="28"/>
      <c r="B12" s="36"/>
      <c r="C12" s="48"/>
      <c r="D12" s="37"/>
      <c r="E12" s="37"/>
      <c r="F12" s="37"/>
      <c r="G12" s="69"/>
      <c r="H12" s="69"/>
      <c r="I12" s="48"/>
      <c r="J12" s="38"/>
      <c r="K12" s="38"/>
      <c r="L12" s="38"/>
      <c r="M12" s="39"/>
      <c r="N12" s="10"/>
    </row>
    <row r="13" spans="1:21" s="3" customFormat="1" ht="7.5" customHeight="1" x14ac:dyDescent="0.2">
      <c r="A13" s="28">
        <v>1995</v>
      </c>
      <c r="B13" s="59">
        <v>85435.8</v>
      </c>
      <c r="C13" s="60">
        <f t="shared" ref="C13:C17" si="0">D13-E13</f>
        <v>14445.500000000004</v>
      </c>
      <c r="D13" s="59">
        <v>39770.800000000003</v>
      </c>
      <c r="E13" s="59">
        <v>25325.3</v>
      </c>
      <c r="F13" s="59">
        <v>1052.4000000000001</v>
      </c>
      <c r="G13" s="74">
        <f t="shared" ref="G13" si="1">B13+C13+F13</f>
        <v>100933.7</v>
      </c>
      <c r="H13" s="74"/>
      <c r="I13" s="60">
        <f t="shared" ref="I13:I17" si="2">SUM(J13:L13)</f>
        <v>66157.100000000006</v>
      </c>
      <c r="J13" s="59">
        <v>56483.6</v>
      </c>
      <c r="K13" s="59">
        <v>9671.4</v>
      </c>
      <c r="L13" s="61">
        <v>2.1</v>
      </c>
      <c r="M13" s="59">
        <v>34776.6</v>
      </c>
      <c r="N13" s="10"/>
    </row>
    <row r="14" spans="1:21" s="3" customFormat="1" ht="7.5" customHeight="1" x14ac:dyDescent="0.2">
      <c r="A14" s="28">
        <v>1996</v>
      </c>
      <c r="B14" s="59">
        <v>100933.7</v>
      </c>
      <c r="C14" s="60">
        <f t="shared" si="0"/>
        <v>-856.30000000000291</v>
      </c>
      <c r="D14" s="59">
        <v>34606.699999999997</v>
      </c>
      <c r="E14" s="59">
        <v>35463</v>
      </c>
      <c r="F14" s="59">
        <v>-1792.9</v>
      </c>
      <c r="G14" s="74">
        <f t="shared" ref="G14:G17" si="3">B14+C14+F14</f>
        <v>98284.5</v>
      </c>
      <c r="H14" s="74"/>
      <c r="I14" s="60">
        <f t="shared" si="2"/>
        <v>66920.2</v>
      </c>
      <c r="J14" s="59">
        <v>55578.7</v>
      </c>
      <c r="K14" s="59">
        <v>11334.9</v>
      </c>
      <c r="L14" s="61">
        <v>6.6</v>
      </c>
      <c r="M14" s="59">
        <v>31364.3</v>
      </c>
      <c r="N14" s="10"/>
    </row>
    <row r="15" spans="1:21" s="3" customFormat="1" ht="9" customHeight="1" x14ac:dyDescent="0.2">
      <c r="A15" s="28">
        <v>1997</v>
      </c>
      <c r="B15" s="59">
        <v>98284.5</v>
      </c>
      <c r="C15" s="60">
        <f t="shared" si="0"/>
        <v>-7715.5</v>
      </c>
      <c r="D15" s="59">
        <v>25602.1</v>
      </c>
      <c r="E15" s="59">
        <v>33317.599999999999</v>
      </c>
      <c r="F15" s="59">
        <v>-2247.8000000000002</v>
      </c>
      <c r="G15" s="74">
        <f t="shared" si="3"/>
        <v>88321.2</v>
      </c>
      <c r="H15" s="74"/>
      <c r="I15" s="60">
        <f t="shared" si="2"/>
        <v>59947.799999999996</v>
      </c>
      <c r="J15" s="59">
        <v>49051.7</v>
      </c>
      <c r="K15" s="59">
        <v>10889.4</v>
      </c>
      <c r="L15" s="61">
        <v>6.7</v>
      </c>
      <c r="M15" s="59">
        <v>28373.4</v>
      </c>
      <c r="N15" s="10"/>
    </row>
    <row r="16" spans="1:21" s="3" customFormat="1" ht="8.25" customHeight="1" x14ac:dyDescent="0.2">
      <c r="A16" s="28">
        <v>1998</v>
      </c>
      <c r="B16" s="59">
        <v>88321.2</v>
      </c>
      <c r="C16" s="60">
        <f t="shared" si="0"/>
        <v>1708.1000000000022</v>
      </c>
      <c r="D16" s="59">
        <v>25073.4</v>
      </c>
      <c r="E16" s="59">
        <v>23365.3</v>
      </c>
      <c r="F16" s="59">
        <v>2265.1999999999998</v>
      </c>
      <c r="G16" s="74">
        <f t="shared" si="3"/>
        <v>92294.5</v>
      </c>
      <c r="H16" s="74"/>
      <c r="I16" s="60">
        <f t="shared" si="2"/>
        <v>64017.200000000004</v>
      </c>
      <c r="J16" s="59">
        <v>52342.8</v>
      </c>
      <c r="K16" s="59">
        <v>11666.9</v>
      </c>
      <c r="L16" s="61">
        <v>7.5</v>
      </c>
      <c r="M16" s="59">
        <v>28277.3</v>
      </c>
      <c r="N16" s="10"/>
    </row>
    <row r="17" spans="1:14" s="3" customFormat="1" ht="7.5" customHeight="1" x14ac:dyDescent="0.2">
      <c r="A17" s="28">
        <v>1999</v>
      </c>
      <c r="B17" s="59">
        <v>92294.5</v>
      </c>
      <c r="C17" s="60">
        <f t="shared" si="0"/>
        <v>-67.399999999997817</v>
      </c>
      <c r="D17" s="59">
        <v>22065.7</v>
      </c>
      <c r="E17" s="59">
        <v>22133.1</v>
      </c>
      <c r="F17" s="59">
        <v>62.4</v>
      </c>
      <c r="G17" s="74">
        <f t="shared" si="3"/>
        <v>92289.5</v>
      </c>
      <c r="H17" s="74"/>
      <c r="I17" s="60">
        <f t="shared" si="2"/>
        <v>65655.5</v>
      </c>
      <c r="J17" s="59">
        <v>52965.9</v>
      </c>
      <c r="K17" s="59">
        <v>12685.4</v>
      </c>
      <c r="L17" s="61">
        <v>4.2</v>
      </c>
      <c r="M17" s="59">
        <v>26634</v>
      </c>
      <c r="N17" s="10"/>
    </row>
    <row r="18" spans="1:14" s="3" customFormat="1" ht="6" customHeight="1" x14ac:dyDescent="0.2">
      <c r="A18" s="28"/>
      <c r="B18" s="62"/>
      <c r="C18" s="63"/>
      <c r="D18" s="62"/>
      <c r="E18" s="62"/>
      <c r="F18" s="62"/>
      <c r="G18" s="70"/>
      <c r="H18" s="70"/>
      <c r="I18" s="63"/>
      <c r="J18" s="59"/>
      <c r="K18" s="61"/>
      <c r="L18" s="61"/>
      <c r="M18" s="64"/>
      <c r="N18" s="10"/>
    </row>
    <row r="19" spans="1:14" ht="8.25" customHeight="1" x14ac:dyDescent="0.2">
      <c r="A19" s="28">
        <v>2000</v>
      </c>
      <c r="B19" s="59">
        <v>92289.5</v>
      </c>
      <c r="C19" s="60">
        <f>D19-E19</f>
        <v>-6262.7000000000007</v>
      </c>
      <c r="D19" s="59">
        <v>20278.2</v>
      </c>
      <c r="E19" s="59">
        <v>26540.9</v>
      </c>
      <c r="F19" s="59">
        <v>-1426.6</v>
      </c>
      <c r="G19" s="74">
        <f>B19+C19+F19</f>
        <v>84600.2</v>
      </c>
      <c r="H19" s="74"/>
      <c r="I19" s="65">
        <f>SUM(J19:L19)</f>
        <v>58553.599999999999</v>
      </c>
      <c r="J19" s="59">
        <v>46064.7</v>
      </c>
      <c r="K19" s="59">
        <v>12486.4</v>
      </c>
      <c r="L19" s="61">
        <v>2.5</v>
      </c>
      <c r="M19" s="59">
        <v>26046.6</v>
      </c>
      <c r="N19" s="11"/>
    </row>
    <row r="20" spans="1:14" ht="8.25" customHeight="1" x14ac:dyDescent="0.2">
      <c r="A20" s="28">
        <v>2001</v>
      </c>
      <c r="B20" s="59">
        <v>84600.2</v>
      </c>
      <c r="C20" s="60">
        <f>D20-E20</f>
        <v>-3538.8999999999978</v>
      </c>
      <c r="D20" s="59">
        <v>24330.9</v>
      </c>
      <c r="E20" s="59">
        <v>27869.8</v>
      </c>
      <c r="F20" s="59">
        <v>-722.1</v>
      </c>
      <c r="G20" s="74">
        <f>B20+C20+F20</f>
        <v>80339.199999999997</v>
      </c>
      <c r="H20" s="74"/>
      <c r="I20" s="65">
        <f>SUM(J20:L20)</f>
        <v>55984.7</v>
      </c>
      <c r="J20" s="59">
        <v>44070.1</v>
      </c>
      <c r="K20" s="59">
        <v>11913</v>
      </c>
      <c r="L20" s="61">
        <v>1.6</v>
      </c>
      <c r="M20" s="59">
        <v>24354.5</v>
      </c>
      <c r="N20" s="11"/>
    </row>
    <row r="21" spans="1:14" ht="8.25" customHeight="1" x14ac:dyDescent="0.2">
      <c r="A21" s="28">
        <v>2002</v>
      </c>
      <c r="B21" s="59">
        <v>80339.199999999997</v>
      </c>
      <c r="C21" s="60">
        <f>D21-E21</f>
        <v>-3241.9999999999982</v>
      </c>
      <c r="D21" s="59">
        <v>16234.1</v>
      </c>
      <c r="E21" s="59">
        <v>19476.099999999999</v>
      </c>
      <c r="F21" s="59">
        <v>1720.9</v>
      </c>
      <c r="G21" s="74">
        <f>B21+C21+F21</f>
        <v>78818.099999999991</v>
      </c>
      <c r="H21" s="74"/>
      <c r="I21" s="65">
        <f>SUM(J21:L21)</f>
        <v>55186.400000000001</v>
      </c>
      <c r="J21" s="59">
        <v>43554</v>
      </c>
      <c r="K21" s="59">
        <v>11631.4</v>
      </c>
      <c r="L21" s="61">
        <v>1</v>
      </c>
      <c r="M21" s="59">
        <v>23631.7</v>
      </c>
      <c r="N21" s="11"/>
    </row>
    <row r="22" spans="1:14" ht="8.25" customHeight="1" x14ac:dyDescent="0.2">
      <c r="A22" s="28">
        <v>2003</v>
      </c>
      <c r="B22" s="59">
        <v>78818.100000000006</v>
      </c>
      <c r="C22" s="60">
        <f>D22-E22</f>
        <v>-2459.5999999999985</v>
      </c>
      <c r="D22" s="59">
        <v>21241.9</v>
      </c>
      <c r="E22" s="59">
        <v>23701.5</v>
      </c>
      <c r="F22" s="59">
        <f>1773.1+891.9</f>
        <v>2665</v>
      </c>
      <c r="G22" s="74">
        <f>B22+C22+F22</f>
        <v>79023.5</v>
      </c>
      <c r="H22" s="74"/>
      <c r="I22" s="65">
        <f>SUM(J22:L22)</f>
        <v>56455.5</v>
      </c>
      <c r="J22" s="59">
        <v>44897.7</v>
      </c>
      <c r="K22" s="59">
        <v>11557.5</v>
      </c>
      <c r="L22" s="61">
        <v>0.3</v>
      </c>
      <c r="M22" s="59">
        <v>22568</v>
      </c>
      <c r="N22" s="11"/>
    </row>
    <row r="23" spans="1:14" ht="8.25" customHeight="1" x14ac:dyDescent="0.2">
      <c r="A23" s="28">
        <v>2004</v>
      </c>
      <c r="B23" s="59">
        <v>79023.5</v>
      </c>
      <c r="C23" s="60">
        <f>D23-E23</f>
        <v>-1686.5</v>
      </c>
      <c r="D23" s="59">
        <v>20915.2</v>
      </c>
      <c r="E23" s="59">
        <v>22601.7</v>
      </c>
      <c r="F23" s="59">
        <v>1888.8</v>
      </c>
      <c r="G23" s="74">
        <f>B23+C23+F23</f>
        <v>79225.8</v>
      </c>
      <c r="H23" s="74"/>
      <c r="I23" s="65">
        <f>SUM(J23:L23)</f>
        <v>59202.600000000006</v>
      </c>
      <c r="J23" s="59">
        <v>48561.3</v>
      </c>
      <c r="K23" s="59">
        <v>10641.3</v>
      </c>
      <c r="L23" s="59"/>
      <c r="M23" s="59">
        <v>20023.2</v>
      </c>
      <c r="N23" s="11"/>
    </row>
    <row r="24" spans="1:14" ht="4.5" customHeight="1" x14ac:dyDescent="0.2">
      <c r="A24" s="28"/>
      <c r="B24" s="59"/>
      <c r="C24" s="60"/>
      <c r="D24" s="59"/>
      <c r="E24" s="59"/>
      <c r="F24" s="59"/>
      <c r="G24" s="74"/>
      <c r="H24" s="74"/>
      <c r="I24" s="65"/>
      <c r="J24" s="59"/>
      <c r="K24" s="59"/>
      <c r="L24" s="59"/>
      <c r="M24" s="59"/>
      <c r="N24" s="11"/>
    </row>
    <row r="25" spans="1:14" ht="8.25" customHeight="1" x14ac:dyDescent="0.2">
      <c r="A25" s="28">
        <v>2005</v>
      </c>
      <c r="B25" s="59">
        <v>79225.8</v>
      </c>
      <c r="C25" s="60">
        <f>D25-E25</f>
        <v>-6762.3000000000011</v>
      </c>
      <c r="D25" s="59">
        <v>13595.4</v>
      </c>
      <c r="E25" s="59">
        <v>20357.7</v>
      </c>
      <c r="F25" s="59">
        <v>-789</v>
      </c>
      <c r="G25" s="74">
        <f>B25+C25+F25</f>
        <v>71674.5</v>
      </c>
      <c r="H25" s="74"/>
      <c r="I25" s="65">
        <f>SUM(J25:L25)</f>
        <v>55431.399999999994</v>
      </c>
      <c r="J25" s="59">
        <v>48689.2</v>
      </c>
      <c r="K25" s="59">
        <v>6742.2</v>
      </c>
      <c r="L25" s="59"/>
      <c r="M25" s="59">
        <v>16243.1</v>
      </c>
      <c r="N25" s="11"/>
    </row>
    <row r="26" spans="1:14" ht="8.25" customHeight="1" x14ac:dyDescent="0.2">
      <c r="A26" s="28">
        <v>2006</v>
      </c>
      <c r="B26" s="59">
        <v>71674.5</v>
      </c>
      <c r="C26" s="60">
        <f>D26-E26</f>
        <v>-19468.999999999996</v>
      </c>
      <c r="D26" s="59">
        <v>17506.2</v>
      </c>
      <c r="E26" s="59">
        <v>36975.199999999997</v>
      </c>
      <c r="F26" s="59">
        <v>2560.8000000000002</v>
      </c>
      <c r="G26" s="74">
        <f>B26+C26+F26</f>
        <v>54766.3</v>
      </c>
      <c r="H26" s="74"/>
      <c r="I26" s="65">
        <f>SUM(J26:L26)</f>
        <v>46385.7</v>
      </c>
      <c r="J26" s="59">
        <v>39330.199999999997</v>
      </c>
      <c r="K26" s="59">
        <v>7055.5</v>
      </c>
      <c r="L26" s="59"/>
      <c r="M26" s="59">
        <v>8380.6</v>
      </c>
      <c r="N26" s="11"/>
    </row>
    <row r="27" spans="1:14" ht="8.25" customHeight="1" x14ac:dyDescent="0.2">
      <c r="A27" s="28">
        <v>2007</v>
      </c>
      <c r="B27" s="59">
        <f>+G26</f>
        <v>54766.3</v>
      </c>
      <c r="C27" s="60">
        <f>D27-E27</f>
        <v>-3341.5999999999985</v>
      </c>
      <c r="D27" s="59">
        <v>15364.2</v>
      </c>
      <c r="E27" s="59">
        <v>18705.8</v>
      </c>
      <c r="F27" s="59">
        <v>3930.2</v>
      </c>
      <c r="G27" s="74">
        <f>B27+C27+F27</f>
        <v>55354.9</v>
      </c>
      <c r="H27" s="74"/>
      <c r="I27" s="65">
        <f>SUM(J27:L27)</f>
        <v>47858.700000000004</v>
      </c>
      <c r="J27" s="59">
        <v>40113.9</v>
      </c>
      <c r="K27" s="59">
        <v>7744.8</v>
      </c>
      <c r="L27" s="59"/>
      <c r="M27" s="59">
        <v>7496.2</v>
      </c>
      <c r="N27" s="11"/>
    </row>
    <row r="28" spans="1:14" ht="8.25" customHeight="1" x14ac:dyDescent="0.2">
      <c r="A28" s="28">
        <v>2008</v>
      </c>
      <c r="B28" s="59">
        <f>+G27</f>
        <v>55354.9</v>
      </c>
      <c r="C28" s="60">
        <f>D28-E28</f>
        <v>377.29999999999927</v>
      </c>
      <c r="D28" s="59">
        <v>20960.8</v>
      </c>
      <c r="E28" s="59">
        <v>20583.5</v>
      </c>
      <c r="F28" s="59">
        <v>1207</v>
      </c>
      <c r="G28" s="74">
        <f>B28+C28+F28</f>
        <v>56939.199999999997</v>
      </c>
      <c r="H28" s="74"/>
      <c r="I28" s="65">
        <f>SUM(J28:L28)</f>
        <v>49778.5</v>
      </c>
      <c r="J28" s="59">
        <v>39997</v>
      </c>
      <c r="K28" s="59">
        <v>9781.5</v>
      </c>
      <c r="L28" s="59"/>
      <c r="M28" s="59">
        <v>7160.7</v>
      </c>
      <c r="N28" s="11"/>
    </row>
    <row r="29" spans="1:14" ht="8.25" customHeight="1" x14ac:dyDescent="0.2">
      <c r="A29" s="28">
        <v>2009</v>
      </c>
      <c r="B29" s="59">
        <f>+G28</f>
        <v>56939.199999999997</v>
      </c>
      <c r="C29" s="60">
        <f>D29-E29</f>
        <v>44045.1</v>
      </c>
      <c r="D29" s="59">
        <v>85386.2</v>
      </c>
      <c r="E29" s="59">
        <v>41341.1</v>
      </c>
      <c r="F29" s="59">
        <v>-4630.6000000000004</v>
      </c>
      <c r="G29" s="74">
        <f>B29+C29+F29</f>
        <v>96353.699999999983</v>
      </c>
      <c r="H29" s="74"/>
      <c r="I29" s="65">
        <f>SUM(J29:L29)</f>
        <v>88397.4</v>
      </c>
      <c r="J29" s="59">
        <v>47349.7</v>
      </c>
      <c r="K29" s="59">
        <v>41047.699999999997</v>
      </c>
      <c r="L29" s="59"/>
      <c r="M29" s="59">
        <v>7956.3</v>
      </c>
      <c r="N29" s="11"/>
    </row>
    <row r="30" spans="1:14" ht="6" customHeight="1" x14ac:dyDescent="0.2">
      <c r="A30" s="28"/>
      <c r="B30" s="59"/>
      <c r="C30" s="60"/>
      <c r="D30" s="59"/>
      <c r="E30" s="59"/>
      <c r="F30" s="59"/>
      <c r="G30" s="71"/>
      <c r="H30" s="71"/>
      <c r="I30" s="65"/>
      <c r="J30" s="59"/>
      <c r="K30" s="59"/>
      <c r="L30" s="59"/>
      <c r="M30" s="59"/>
      <c r="N30" s="11"/>
    </row>
    <row r="31" spans="1:14" ht="8.25" customHeight="1" x14ac:dyDescent="0.2">
      <c r="A31" s="28">
        <v>2010</v>
      </c>
      <c r="B31" s="59">
        <f>+G29</f>
        <v>96353.699999999983</v>
      </c>
      <c r="C31" s="60">
        <f>D31-E31</f>
        <v>14005.599999999999</v>
      </c>
      <c r="D31" s="59">
        <v>42363.6</v>
      </c>
      <c r="E31" s="59">
        <v>28358</v>
      </c>
      <c r="F31" s="59">
        <v>68.7</v>
      </c>
      <c r="G31" s="72">
        <f>B31+C31+F31</f>
        <v>110427.99999999999</v>
      </c>
      <c r="H31" s="73"/>
      <c r="I31" s="65">
        <f>SUM(J31:L31)</f>
        <v>101724.19999999998</v>
      </c>
      <c r="J31" s="59">
        <v>56167.900000000009</v>
      </c>
      <c r="K31" s="59">
        <v>45556.299999999981</v>
      </c>
      <c r="L31" s="59"/>
      <c r="M31" s="59">
        <v>8703.77</v>
      </c>
      <c r="N31" s="11"/>
    </row>
    <row r="32" spans="1:14" ht="8.25" customHeight="1" x14ac:dyDescent="0.2">
      <c r="A32" s="28">
        <v>2011</v>
      </c>
      <c r="B32" s="59">
        <f>+G31</f>
        <v>110427.99999999999</v>
      </c>
      <c r="C32" s="60">
        <f>D32-E32</f>
        <v>5968</v>
      </c>
      <c r="D32" s="59">
        <v>27665.1</v>
      </c>
      <c r="E32" s="59">
        <v>21697.1</v>
      </c>
      <c r="F32" s="59">
        <v>24.2</v>
      </c>
      <c r="G32" s="72">
        <f>B32+C32+F32</f>
        <v>116420.19999999998</v>
      </c>
      <c r="H32" s="73"/>
      <c r="I32" s="65">
        <f>SUM(J32:L32)</f>
        <v>108025.8</v>
      </c>
      <c r="J32" s="59">
        <v>60589.8</v>
      </c>
      <c r="K32" s="59">
        <v>47436</v>
      </c>
      <c r="L32" s="59"/>
      <c r="M32" s="59">
        <v>8394.4</v>
      </c>
      <c r="N32" s="11"/>
    </row>
    <row r="33" spans="1:14" ht="8.25" customHeight="1" x14ac:dyDescent="0.2">
      <c r="A33" s="28">
        <v>2012</v>
      </c>
      <c r="B33" s="59">
        <f>+G32</f>
        <v>116420.19999999998</v>
      </c>
      <c r="C33" s="60">
        <f>D33-E33</f>
        <v>9090.3999999999978</v>
      </c>
      <c r="D33" s="59">
        <v>37379.599999999999</v>
      </c>
      <c r="E33" s="59">
        <v>28289.200000000001</v>
      </c>
      <c r="F33" s="59">
        <v>215.4</v>
      </c>
      <c r="G33" s="72">
        <f>B33+C33+F33</f>
        <v>125725.99999999997</v>
      </c>
      <c r="H33" s="73"/>
      <c r="I33" s="65">
        <f>SUM(J33:L33)</f>
        <v>116975.40000000001</v>
      </c>
      <c r="J33" s="59">
        <v>66912.600000000006</v>
      </c>
      <c r="K33" s="59">
        <v>50062.8</v>
      </c>
      <c r="L33" s="59"/>
      <c r="M33" s="59">
        <v>8750.6</v>
      </c>
      <c r="N33" s="11"/>
    </row>
    <row r="34" spans="1:14" ht="8.25" customHeight="1" x14ac:dyDescent="0.2">
      <c r="A34" s="28">
        <v>2013</v>
      </c>
      <c r="B34" s="59">
        <f>+G33</f>
        <v>125725.99999999997</v>
      </c>
      <c r="C34" s="60">
        <f>D34-E34</f>
        <v>8946.6999999999971</v>
      </c>
      <c r="D34" s="59">
        <v>38506.699999999997</v>
      </c>
      <c r="E34" s="59">
        <v>29560</v>
      </c>
      <c r="F34" s="59">
        <v>-236.8</v>
      </c>
      <c r="G34" s="72">
        <f>B34+C34+F34</f>
        <v>134435.89999999997</v>
      </c>
      <c r="H34" s="73"/>
      <c r="I34" s="65">
        <f>SUM(J34:L34)</f>
        <v>125175</v>
      </c>
      <c r="J34" s="59">
        <v>71816.899999999994</v>
      </c>
      <c r="K34" s="59">
        <v>53358.1</v>
      </c>
      <c r="L34" s="59"/>
      <c r="M34" s="59">
        <v>9260.9</v>
      </c>
      <c r="N34" s="11"/>
    </row>
    <row r="35" spans="1:14" ht="8.25" customHeight="1" x14ac:dyDescent="0.2">
      <c r="A35" s="28">
        <v>2014</v>
      </c>
      <c r="B35" s="59">
        <f>+G34</f>
        <v>134435.89999999997</v>
      </c>
      <c r="C35" s="60">
        <f>D35-E35</f>
        <v>16375.800000000003</v>
      </c>
      <c r="D35" s="59">
        <v>48553.9</v>
      </c>
      <c r="E35" s="59">
        <v>32178.1</v>
      </c>
      <c r="F35" s="59">
        <v>-3145.9</v>
      </c>
      <c r="G35" s="72">
        <f>B35+C35+F35</f>
        <v>147665.79999999996</v>
      </c>
      <c r="H35" s="73"/>
      <c r="I35" s="65">
        <f>SUM(J35:L35)</f>
        <v>137942</v>
      </c>
      <c r="J35" s="59">
        <v>78378.899999999994</v>
      </c>
      <c r="K35" s="59">
        <v>59563.1</v>
      </c>
      <c r="L35" s="59"/>
      <c r="M35" s="59">
        <v>9723.7999999999993</v>
      </c>
      <c r="N35" s="11"/>
    </row>
    <row r="36" spans="1:14" ht="3" customHeight="1" x14ac:dyDescent="0.2">
      <c r="A36" s="28"/>
      <c r="B36" s="59"/>
      <c r="C36" s="60"/>
      <c r="D36" s="59"/>
      <c r="E36" s="59"/>
      <c r="F36" s="59"/>
      <c r="G36" s="66"/>
      <c r="H36" s="67"/>
      <c r="I36" s="65"/>
      <c r="J36" s="59"/>
      <c r="K36" s="59"/>
      <c r="L36" s="59"/>
      <c r="M36" s="59"/>
      <c r="N36" s="11"/>
    </row>
    <row r="37" spans="1:14" ht="8.25" customHeight="1" x14ac:dyDescent="0.2">
      <c r="A37" s="28">
        <v>2015</v>
      </c>
      <c r="B37" s="59">
        <f>+G35</f>
        <v>147665.79999999996</v>
      </c>
      <c r="C37" s="60">
        <f>D37-E37</f>
        <v>16176.100000000002</v>
      </c>
      <c r="D37" s="59">
        <v>46571.8</v>
      </c>
      <c r="E37" s="59">
        <v>30395.7</v>
      </c>
      <c r="F37" s="59">
        <v>-1632.4</v>
      </c>
      <c r="G37" s="72">
        <f>B37+C37+F37</f>
        <v>162209.49999999997</v>
      </c>
      <c r="H37" s="73"/>
      <c r="I37" s="65">
        <f>SUM(J37:L37)</f>
        <v>152114.70000000001</v>
      </c>
      <c r="J37" s="59">
        <v>82493.399999999994</v>
      </c>
      <c r="K37" s="59">
        <v>69621.3</v>
      </c>
      <c r="L37" s="59"/>
      <c r="M37" s="59">
        <v>10094.799999999999</v>
      </c>
      <c r="N37" s="11"/>
    </row>
    <row r="38" spans="1:14" ht="8.25" customHeight="1" x14ac:dyDescent="0.2">
      <c r="A38" s="53" t="s">
        <v>28</v>
      </c>
      <c r="B38" s="59"/>
      <c r="C38" s="60"/>
      <c r="D38" s="59"/>
      <c r="E38" s="59"/>
      <c r="F38" s="59"/>
      <c r="G38" s="66"/>
      <c r="H38" s="67"/>
      <c r="I38" s="65"/>
      <c r="J38" s="59"/>
      <c r="K38" s="59"/>
      <c r="L38" s="59"/>
      <c r="M38" s="59"/>
      <c r="N38" s="11"/>
    </row>
    <row r="39" spans="1:14" ht="8.25" customHeight="1" x14ac:dyDescent="0.2">
      <c r="A39" s="29" t="s">
        <v>12</v>
      </c>
      <c r="B39" s="59">
        <f>+G37</f>
        <v>162209.49999999997</v>
      </c>
      <c r="C39" s="60">
        <f>D39-E39</f>
        <v>12668.300000000001</v>
      </c>
      <c r="D39" s="59">
        <v>17829.2</v>
      </c>
      <c r="E39" s="59">
        <v>5160.8999999999996</v>
      </c>
      <c r="F39" s="59">
        <v>1188.5999999999999</v>
      </c>
      <c r="G39" s="72">
        <f>B39+C39+F39</f>
        <v>176066.39999999997</v>
      </c>
      <c r="H39" s="73"/>
      <c r="I39" s="65">
        <f>SUM(J39:L39)</f>
        <v>165660.70000000001</v>
      </c>
      <c r="J39" s="59">
        <v>88245.1</v>
      </c>
      <c r="K39" s="59">
        <v>77415.600000000006</v>
      </c>
      <c r="L39" s="59"/>
      <c r="M39" s="59">
        <v>10405.700000000001</v>
      </c>
      <c r="N39" s="11"/>
    </row>
    <row r="40" spans="1:14" ht="8.25" customHeight="1" x14ac:dyDescent="0.2">
      <c r="A40" s="29" t="s">
        <v>16</v>
      </c>
      <c r="B40" s="59">
        <f>+G39</f>
        <v>176066.39999999997</v>
      </c>
      <c r="C40" s="60">
        <f>D40-E40</f>
        <v>4386.2000000000007</v>
      </c>
      <c r="D40" s="59">
        <v>9117.1</v>
      </c>
      <c r="E40" s="59">
        <v>4730.8999999999996</v>
      </c>
      <c r="F40" s="59">
        <v>-547.79999999999995</v>
      </c>
      <c r="G40" s="72">
        <f>B40+C40+F40</f>
        <v>179904.8</v>
      </c>
      <c r="H40" s="73"/>
      <c r="I40" s="65">
        <f>SUM(J40:L40)</f>
        <v>170455.2</v>
      </c>
      <c r="J40" s="59">
        <v>90201.600000000006</v>
      </c>
      <c r="K40" s="59">
        <v>80253.600000000006</v>
      </c>
      <c r="L40" s="59"/>
      <c r="M40" s="59">
        <v>9449.6</v>
      </c>
      <c r="N40" s="11"/>
    </row>
    <row r="41" spans="1:14" ht="3" customHeight="1" x14ac:dyDescent="0.2">
      <c r="A41" s="29"/>
      <c r="B41" s="42"/>
      <c r="C41" s="52"/>
      <c r="D41" s="40"/>
      <c r="E41" s="40"/>
      <c r="F41" s="57"/>
      <c r="G41" s="45"/>
      <c r="H41" s="46"/>
      <c r="I41" s="51"/>
      <c r="J41" s="40"/>
      <c r="K41" s="40"/>
      <c r="L41" s="40"/>
      <c r="M41" s="41"/>
      <c r="N41" s="11"/>
    </row>
    <row r="42" spans="1:14" ht="2.1" customHeight="1" x14ac:dyDescent="0.2">
      <c r="A42" s="30"/>
      <c r="B42" s="43"/>
      <c r="C42" s="44"/>
      <c r="D42" s="44"/>
      <c r="E42" s="44"/>
      <c r="F42" s="58"/>
      <c r="G42" s="75"/>
      <c r="H42" s="75"/>
      <c r="I42" s="44"/>
      <c r="J42" s="44"/>
      <c r="K42" s="44"/>
      <c r="L42" s="44"/>
      <c r="M42" s="44"/>
      <c r="N42" s="8"/>
    </row>
    <row r="43" spans="1:14" ht="2.25" customHeight="1" x14ac:dyDescent="0.2">
      <c r="A43" s="23"/>
      <c r="B43" s="2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8"/>
    </row>
    <row r="44" spans="1:14" ht="8.1" customHeight="1" x14ac:dyDescent="0.2">
      <c r="A44" s="54" t="s">
        <v>19</v>
      </c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"/>
    </row>
    <row r="45" spans="1:14" ht="8.1" customHeight="1" x14ac:dyDescent="0.2">
      <c r="A45" s="54" t="s">
        <v>20</v>
      </c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"/>
    </row>
    <row r="46" spans="1:14" ht="8.1" customHeight="1" x14ac:dyDescent="0.2">
      <c r="A46" s="25" t="s">
        <v>13</v>
      </c>
      <c r="B46" s="2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5"/>
    </row>
    <row r="47" spans="1:14" ht="8.1" customHeight="1" x14ac:dyDescent="0.2">
      <c r="A47" s="25" t="s">
        <v>14</v>
      </c>
      <c r="B47" s="2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5"/>
    </row>
    <row r="48" spans="1:14" ht="8.1" customHeight="1" x14ac:dyDescent="0.2">
      <c r="A48" s="27" t="s">
        <v>15</v>
      </c>
      <c r="B48" s="2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5"/>
    </row>
    <row r="49" spans="1:14" ht="8.1" customHeight="1" x14ac:dyDescent="0.2">
      <c r="A49" s="25" t="s">
        <v>18</v>
      </c>
      <c r="B49" s="2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5"/>
    </row>
    <row r="50" spans="1:14" ht="8.1" customHeight="1" x14ac:dyDescent="0.2">
      <c r="A50" s="25" t="s">
        <v>21</v>
      </c>
      <c r="B50" s="2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5"/>
    </row>
    <row r="51" spans="1:14" ht="8.1" customHeight="1" x14ac:dyDescent="0.2">
      <c r="A51" s="27" t="s">
        <v>17</v>
      </c>
      <c r="B51" s="26"/>
      <c r="C51" s="20"/>
      <c r="D51" s="20"/>
      <c r="E51" s="20"/>
      <c r="F51" s="13"/>
      <c r="G51" s="20"/>
      <c r="H51" s="20"/>
      <c r="I51" s="20"/>
      <c r="J51" s="20"/>
      <c r="K51" s="20"/>
      <c r="L51" s="20"/>
      <c r="M51" s="20"/>
      <c r="N51" s="5"/>
    </row>
    <row r="52" spans="1:14" ht="8.25" customHeight="1" x14ac:dyDescent="0.2">
      <c r="A52" s="25" t="s">
        <v>8</v>
      </c>
    </row>
    <row r="69" spans="1:11" x14ac:dyDescent="0.2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80" spans="1:11" x14ac:dyDescent="0.2">
      <c r="A80" s="2"/>
    </row>
  </sheetData>
  <mergeCells count="43">
    <mergeCell ref="A6:A10"/>
    <mergeCell ref="C7:E7"/>
    <mergeCell ref="C8:C10"/>
    <mergeCell ref="D8:D10"/>
    <mergeCell ref="E8:E10"/>
    <mergeCell ref="B6:G6"/>
    <mergeCell ref="H6:M6"/>
    <mergeCell ref="I7:M8"/>
    <mergeCell ref="M9:M10"/>
    <mergeCell ref="I9:L9"/>
    <mergeCell ref="B69:K69"/>
    <mergeCell ref="B7:B10"/>
    <mergeCell ref="F7:F10"/>
    <mergeCell ref="G7:H10"/>
    <mergeCell ref="G19:H19"/>
    <mergeCell ref="G21:H21"/>
    <mergeCell ref="G27:H27"/>
    <mergeCell ref="G20:H20"/>
    <mergeCell ref="G23:H23"/>
    <mergeCell ref="G22:H22"/>
    <mergeCell ref="G26:H26"/>
    <mergeCell ref="G24:H24"/>
    <mergeCell ref="G39:H39"/>
    <mergeCell ref="G28:H28"/>
    <mergeCell ref="G42:H42"/>
    <mergeCell ref="G31:H31"/>
    <mergeCell ref="G29:H29"/>
    <mergeCell ref="G32:H32"/>
    <mergeCell ref="G33:H33"/>
    <mergeCell ref="G40:H40"/>
    <mergeCell ref="G35:H35"/>
    <mergeCell ref="G37:H37"/>
    <mergeCell ref="G11:H11"/>
    <mergeCell ref="G12:H12"/>
    <mergeCell ref="G18:H18"/>
    <mergeCell ref="G30:H30"/>
    <mergeCell ref="G34:H34"/>
    <mergeCell ref="G17:H17"/>
    <mergeCell ref="G13:H13"/>
    <mergeCell ref="G14:H14"/>
    <mergeCell ref="G15:H15"/>
    <mergeCell ref="G16:H16"/>
    <mergeCell ref="G25:H25"/>
  </mergeCells>
  <phoneticPr fontId="0" type="noConversion"/>
  <pageMargins left="0.98425196850393704" right="0.98425196850393704" top="1.5748031496062993" bottom="0.7874015748031496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cristina_castro</cp:lastModifiedBy>
  <cp:lastPrinted>2016-08-19T18:15:57Z</cp:lastPrinted>
  <dcterms:created xsi:type="dcterms:W3CDTF">2000-12-12T17:17:16Z</dcterms:created>
  <dcterms:modified xsi:type="dcterms:W3CDTF">2016-08-19T18:19:23Z</dcterms:modified>
</cp:coreProperties>
</file>