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MIS DOCUMENTOS\3.- INFORMES DE GOBIERNO\17. INFORME DE GOB.-2017-V\XX CASI DEF\ESTADÍSTICO\X ENTREGA A CLZ 21-08 17\4. MÉXICO PRÓSPERO\2. BALANCE\"/>
    </mc:Choice>
  </mc:AlternateContent>
  <bookViews>
    <workbookView xWindow="-15" yWindow="-15" windowWidth="20730" windowHeight="8790"/>
  </bookViews>
  <sheets>
    <sheet name="213B (2)" sheetId="3" r:id="rId1"/>
  </sheets>
  <definedNames>
    <definedName name="_xlnm.Print_Area" localSheetId="0">'213B (2)'!$B$3:$AB$49</definedName>
  </definedNames>
  <calcPr calcId="152511"/>
</workbook>
</file>

<file path=xl/calcChain.xml><?xml version="1.0" encoding="utf-8"?>
<calcChain xmlns="http://schemas.openxmlformats.org/spreadsheetml/2006/main">
  <c r="E38" i="3" l="1"/>
  <c r="C38" i="3"/>
  <c r="W39" i="3"/>
  <c r="E39" i="3"/>
  <c r="C39" i="3"/>
  <c r="S39" i="3"/>
  <c r="G39" i="3" l="1"/>
  <c r="M39" i="3" s="1"/>
  <c r="U39" i="3" s="1"/>
  <c r="Y39" i="3" s="1"/>
  <c r="G38" i="3"/>
  <c r="M38" i="3" s="1"/>
  <c r="S38" i="3"/>
  <c r="U38" i="3" l="1"/>
  <c r="Y38" i="3" s="1"/>
  <c r="W36" i="3"/>
  <c r="S36" i="3"/>
  <c r="G36" i="3"/>
  <c r="M36" i="3" s="1"/>
  <c r="U36" i="3" s="1"/>
  <c r="Y36" i="3" l="1"/>
  <c r="AA36" i="3" s="1"/>
  <c r="W35" i="3"/>
  <c r="Y35" i="3" s="1"/>
  <c r="AA35" i="3" s="1"/>
  <c r="W34" i="3" l="1"/>
  <c r="S34" i="3"/>
  <c r="G34" i="3"/>
  <c r="M34" i="3" s="1"/>
  <c r="S18" i="3"/>
  <c r="S17" i="3"/>
  <c r="S16" i="3"/>
  <c r="S15" i="3"/>
  <c r="S14" i="3"/>
  <c r="S23" i="3"/>
  <c r="S22" i="3"/>
  <c r="S21" i="3"/>
  <c r="S20" i="3"/>
  <c r="G18" i="3"/>
  <c r="M18" i="3" s="1"/>
  <c r="G17" i="3"/>
  <c r="M17" i="3" s="1"/>
  <c r="G16" i="3"/>
  <c r="M16" i="3" s="1"/>
  <c r="G15" i="3"/>
  <c r="M15" i="3" s="1"/>
  <c r="G14" i="3"/>
  <c r="M14" i="3" s="1"/>
  <c r="G23" i="3"/>
  <c r="M23" i="3" s="1"/>
  <c r="G22" i="3"/>
  <c r="M22" i="3" s="1"/>
  <c r="G21" i="3"/>
  <c r="M21" i="3" s="1"/>
  <c r="G20" i="3"/>
  <c r="M20" i="3" s="1"/>
  <c r="U22" i="3" l="1"/>
  <c r="Y22" i="3" s="1"/>
  <c r="AA22" i="3" s="1"/>
  <c r="U34" i="3"/>
  <c r="Y34" i="3" s="1"/>
  <c r="AA34" i="3" s="1"/>
  <c r="U21" i="3"/>
  <c r="Y21" i="3" s="1"/>
  <c r="AA21" i="3" s="1"/>
  <c r="U20" i="3"/>
  <c r="Y20" i="3" s="1"/>
  <c r="AA20" i="3" s="1"/>
  <c r="U18" i="3"/>
  <c r="Y18" i="3" s="1"/>
  <c r="AA18" i="3" s="1"/>
  <c r="U23" i="3"/>
  <c r="Y23" i="3" s="1"/>
  <c r="AA23" i="3" s="1"/>
  <c r="U15" i="3"/>
  <c r="Y15" i="3" s="1"/>
  <c r="AA15" i="3" s="1"/>
  <c r="U14" i="3"/>
  <c r="Y14" i="3" s="1"/>
  <c r="AA14" i="3" s="1"/>
  <c r="U16" i="3"/>
  <c r="Y16" i="3" s="1"/>
  <c r="AA16" i="3" s="1"/>
  <c r="U17" i="3"/>
  <c r="Y17" i="3" s="1"/>
  <c r="AA17" i="3" s="1"/>
  <c r="W33" i="3" l="1"/>
  <c r="S33" i="3"/>
  <c r="G33" i="3"/>
  <c r="M33" i="3" s="1"/>
  <c r="U33" i="3" l="1"/>
  <c r="Y33" i="3" s="1"/>
  <c r="AA33" i="3" s="1"/>
  <c r="W32" i="3"/>
  <c r="S32" i="3"/>
  <c r="G32" i="3"/>
  <c r="M32" i="3" s="1"/>
  <c r="W30" i="3"/>
  <c r="S30" i="3"/>
  <c r="G30" i="3"/>
  <c r="M30" i="3" s="1"/>
  <c r="U30" i="3" s="1"/>
  <c r="Y30" i="3" s="1"/>
  <c r="AA30" i="3" s="1"/>
  <c r="W29" i="3"/>
  <c r="G29" i="3"/>
  <c r="M29" i="3" s="1"/>
  <c r="S29" i="3"/>
  <c r="G28" i="3"/>
  <c r="M28" i="3" s="1"/>
  <c r="S28" i="3"/>
  <c r="W28" i="3"/>
  <c r="W27" i="3"/>
  <c r="G27" i="3"/>
  <c r="M27" i="3" s="1"/>
  <c r="S27" i="3"/>
  <c r="G26" i="3"/>
  <c r="M26" i="3" s="1"/>
  <c r="S26" i="3"/>
  <c r="G24" i="3"/>
  <c r="M24" i="3" s="1"/>
  <c r="S24" i="3"/>
  <c r="U24" i="3" l="1"/>
  <c r="Y24" i="3" s="1"/>
  <c r="AA24" i="3" s="1"/>
  <c r="U26" i="3"/>
  <c r="Y26" i="3" s="1"/>
  <c r="AA26" i="3" s="1"/>
  <c r="U28" i="3"/>
  <c r="Y28" i="3" s="1"/>
  <c r="AA28" i="3" s="1"/>
  <c r="U29" i="3"/>
  <c r="Y29" i="3" s="1"/>
  <c r="AA29" i="3" s="1"/>
  <c r="U27" i="3"/>
  <c r="Y27" i="3" s="1"/>
  <c r="AA27" i="3" s="1"/>
  <c r="U32" i="3"/>
  <c r="Y32" i="3" s="1"/>
  <c r="AA32" i="3" s="1"/>
</calcChain>
</file>

<file path=xl/sharedStrings.xml><?xml version="1.0" encoding="utf-8"?>
<sst xmlns="http://schemas.openxmlformats.org/spreadsheetml/2006/main" count="49" uniqueCount="46">
  <si>
    <t>(Millones de pesos)</t>
  </si>
  <si>
    <t>Año</t>
  </si>
  <si>
    <t>Cuenta Corriente</t>
  </si>
  <si>
    <t>Ingresos</t>
  </si>
  <si>
    <t>Cuenta de Capital</t>
  </si>
  <si>
    <t>Balance</t>
  </si>
  <si>
    <t>corrientes</t>
  </si>
  <si>
    <t>capital</t>
  </si>
  <si>
    <t>Primario</t>
  </si>
  <si>
    <t>Gastos</t>
  </si>
  <si>
    <t>Situación financiera del sector público presupuestario</t>
  </si>
  <si>
    <t>no Progra-</t>
  </si>
  <si>
    <t xml:space="preserve">Ingresos </t>
  </si>
  <si>
    <t xml:space="preserve">Saldo en </t>
  </si>
  <si>
    <t xml:space="preserve">Saldo antes </t>
  </si>
  <si>
    <t>cuenta</t>
  </si>
  <si>
    <t>corriente</t>
  </si>
  <si>
    <t>de</t>
  </si>
  <si>
    <t xml:space="preserve">Gastos  </t>
  </si>
  <si>
    <t>cuenta de</t>
  </si>
  <si>
    <t xml:space="preserve"> capital</t>
  </si>
  <si>
    <t xml:space="preserve">Otros </t>
  </si>
  <si>
    <t xml:space="preserve">Costo finan- </t>
  </si>
  <si>
    <t>Ahorro o Déficit</t>
  </si>
  <si>
    <t>del pago del</t>
  </si>
  <si>
    <t>costo financie-</t>
  </si>
  <si>
    <t>ro del sector</t>
  </si>
  <si>
    <t>público</t>
  </si>
  <si>
    <t>ciero del</t>
  </si>
  <si>
    <t>sector</t>
  </si>
  <si>
    <t>3/ En 2008, excluye los efectos asociados a la instrumentación de la nueva Ley del ISSSTE.</t>
  </si>
  <si>
    <t>4/ En 2009, excluye los efectos vinculados con el Reconocimiento de los pasivos asociados a los PIDIREGAS de PEMEX.</t>
  </si>
  <si>
    <t>1/ 2/ 3/ 4/</t>
  </si>
  <si>
    <t>1/ 3/ 4/</t>
  </si>
  <si>
    <t>3/ 4/ 7/</t>
  </si>
  <si>
    <t>Fuente: Secretaría de Hacienda y Crédito Público.</t>
  </si>
  <si>
    <r>
      <t xml:space="preserve">corrientes </t>
    </r>
    <r>
      <rPr>
        <vertAlign val="superscript"/>
        <sz val="6"/>
        <rFont val="Soberana Sans Light"/>
        <family val="3"/>
      </rPr>
      <t>1/</t>
    </r>
  </si>
  <si>
    <r>
      <t xml:space="preserve"> público</t>
    </r>
    <r>
      <rPr>
        <vertAlign val="superscript"/>
        <sz val="6"/>
        <rFont val="Soberana Sans Light"/>
        <family val="3"/>
      </rPr>
      <t>4/ 5/</t>
    </r>
  </si>
  <si>
    <r>
      <t xml:space="preserve">capital </t>
    </r>
    <r>
      <rPr>
        <vertAlign val="superscript"/>
        <sz val="6"/>
        <rFont val="Soberana Sans Light"/>
        <family val="3"/>
      </rPr>
      <t>1/</t>
    </r>
  </si>
  <si>
    <r>
      <t xml:space="preserve">mables </t>
    </r>
    <r>
      <rPr>
        <vertAlign val="superscript"/>
        <sz val="6"/>
        <rFont val="Soberana Sans Light"/>
        <family val="3"/>
      </rPr>
      <t>6/</t>
    </r>
  </si>
  <si>
    <r>
      <t>Balance Presupues-tario</t>
    </r>
    <r>
      <rPr>
        <vertAlign val="superscript"/>
        <sz val="6"/>
        <rFont val="Soberana Sans Light"/>
        <family val="3"/>
      </rPr>
      <t>3/ 4/</t>
    </r>
  </si>
  <si>
    <t>1/ Las cifras de 2000 se adecuaron a  la metodología aplicada en 2001 para el neteo de las cuentas  ajenas, a  fin  de mostrar de  manera  más  clara  los ingresos  y los  gastos inherentes a las actividades de las entidades de control directo, lo cual no afecta el balance del sector público presupuestario.</t>
  </si>
  <si>
    <t>2/ Incluye el gasto programable de administración y las erogaciones por concepto de los servicios comercial  y  bancario  asociados  con  la  administración  de  la  participación  de ingresos federales  a  las entidades federativas.</t>
  </si>
  <si>
    <t>5/ A partir de 1990 se excluyen los intereses compensados.  Hasta 1994 corresponde al pago de intereses, comisiones y gastos de la deuda, y a partir de 1995 incluye los recursos de los programas  de  apoyo  a  ahorradores y  deudores de la  banca.</t>
  </si>
  <si>
    <t>6/ Considera el gasto en participaciones a  estados y  municipios, los estímulos  fiscales,  el  gasto  pagado  cuya  documentación está  en tramite, el pago de adeudos de ejercicios fiscales anteriores y para 1998 el Fondo para el Fortalecimiento de los Municipios y el Distrito Federal.</t>
  </si>
  <si>
    <t>7/ Se obtiene al descontar del balance presupuestario, el costo financiero del sector público. Las sumas pueden no coincidir con los totales, debido al redondeo de cifras.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</si>
</sst>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##\ ##0.0______;\-\ ###\ ##0.0______"/>
    <numFmt numFmtId="165" formatCode="###\ ##0.0____;\-\ ###\ ##0.0____"/>
    <numFmt numFmtId="166" formatCode="###\ ##0.0;\-\ ###\ ##0.0"/>
    <numFmt numFmtId="167" formatCode="###\ ##0.0__;\-\ ###\ ##0.0__"/>
    <numFmt numFmtId="168" formatCode="###\ ##0.0__;\-###\ ##0.0__"/>
    <numFmt numFmtId="169" formatCode="###\ ##0.0;\-###\ ##0.0"/>
    <numFmt numFmtId="170" formatCode="#\ ###\ ##0.0;\-###\ ##0.0"/>
    <numFmt numFmtId="171" formatCode="_(* #,##0.00_);_(* \(#,##0.00\);_(* &quot;-&quot;??_);_(@_)"/>
    <numFmt numFmtId="172" formatCode="#,###,##0.0____"/>
    <numFmt numFmtId="173" formatCode="#,###,##0.0__"/>
  </numFmts>
  <fonts count="14" x14ac:knownFonts="1">
    <font>
      <sz val="10"/>
      <name val="Arial"/>
    </font>
    <font>
      <sz val="6"/>
      <name val="Arial"/>
      <family val="2"/>
    </font>
    <font>
      <sz val="8"/>
      <name val="Arial"/>
      <family val="2"/>
    </font>
    <font>
      <sz val="6"/>
      <name val="Presidencia Fina"/>
      <family val="3"/>
    </font>
    <font>
      <sz val="7"/>
      <name val="Presidencia Fina"/>
      <family val="3"/>
    </font>
    <font>
      <sz val="6.5"/>
      <name val="Presidencia Fina"/>
      <family val="3"/>
    </font>
    <font>
      <b/>
      <sz val="8.5"/>
      <name val="Soberana Sans Light"/>
      <family val="3"/>
    </font>
    <font>
      <sz val="7"/>
      <name val="Soberana Sans Light"/>
      <family val="3"/>
    </font>
    <font>
      <sz val="6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5"/>
      <name val="Soberana Sans Light"/>
      <family val="3"/>
    </font>
    <font>
      <sz val="10"/>
      <color theme="1"/>
      <name val="Arial"/>
      <family val="2"/>
    </font>
    <font>
      <vertAlign val="superscript"/>
      <sz val="6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</borders>
  <cellStyleXfs count="2">
    <xf numFmtId="0" fontId="0" fillId="0" borderId="0"/>
    <xf numFmtId="171" fontId="12" fillId="0" borderId="0" applyFont="0" applyFill="0" applyBorder="0" applyAlignment="0" applyProtection="0"/>
  </cellStyleXfs>
  <cellXfs count="1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/>
    <xf numFmtId="0" fontId="3" fillId="2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7" fillId="0" borderId="0" xfId="0" quotePrefix="1" applyFont="1" applyFill="1" applyAlignment="1">
      <alignment horizontal="left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72" fontId="10" fillId="0" borderId="2" xfId="0" applyNumberFormat="1" applyFont="1" applyFill="1" applyBorder="1" applyAlignment="1">
      <alignment horizontal="right" vertical="center" readingOrder="2"/>
    </xf>
    <xf numFmtId="172" fontId="10" fillId="0" borderId="0" xfId="0" applyNumberFormat="1" applyFont="1" applyFill="1" applyBorder="1" applyAlignment="1">
      <alignment horizontal="right" vertical="center" readingOrder="2"/>
    </xf>
    <xf numFmtId="172" fontId="10" fillId="0" borderId="3" xfId="0" applyNumberFormat="1" applyFont="1" applyFill="1" applyBorder="1" applyAlignment="1">
      <alignment horizontal="right" vertical="center" readingOrder="2"/>
    </xf>
    <xf numFmtId="173" fontId="10" fillId="0" borderId="2" xfId="0" applyNumberFormat="1" applyFont="1" applyFill="1" applyBorder="1" applyAlignment="1">
      <alignment horizontal="right" vertical="center"/>
    </xf>
    <xf numFmtId="173" fontId="10" fillId="0" borderId="3" xfId="0" applyNumberFormat="1" applyFont="1" applyFill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center" vertical="center"/>
    </xf>
    <xf numFmtId="169" fontId="10" fillId="0" borderId="3" xfId="0" applyNumberFormat="1" applyFont="1" applyFill="1" applyBorder="1" applyAlignment="1">
      <alignment horizontal="center" vertical="center"/>
    </xf>
    <xf numFmtId="167" fontId="10" fillId="0" borderId="2" xfId="0" applyNumberFormat="1" applyFont="1" applyFill="1" applyBorder="1" applyAlignment="1">
      <alignment horizontal="right" vertical="center"/>
    </xf>
    <xf numFmtId="167" fontId="10" fillId="0" borderId="3" xfId="0" applyNumberFormat="1" applyFont="1" applyFill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169" fontId="10" fillId="0" borderId="3" xfId="0" applyNumberFormat="1" applyFont="1" applyFill="1" applyBorder="1" applyAlignment="1">
      <alignment horizontal="right" vertical="center"/>
    </xf>
    <xf numFmtId="167" fontId="10" fillId="0" borderId="0" xfId="0" applyNumberFormat="1" applyFont="1" applyFill="1" applyBorder="1" applyAlignment="1">
      <alignment horizontal="right" vertical="center"/>
    </xf>
    <xf numFmtId="168" fontId="10" fillId="0" borderId="2" xfId="0" applyNumberFormat="1" applyFont="1" applyFill="1" applyBorder="1" applyAlignment="1">
      <alignment horizontal="right" vertical="center"/>
    </xf>
    <xf numFmtId="168" fontId="10" fillId="0" borderId="3" xfId="0" applyNumberFormat="1" applyFont="1" applyFill="1" applyBorder="1" applyAlignment="1">
      <alignment horizontal="right" vertical="center"/>
    </xf>
    <xf numFmtId="168" fontId="11" fillId="0" borderId="2" xfId="0" applyNumberFormat="1" applyFont="1" applyFill="1" applyBorder="1" applyAlignment="1">
      <alignment horizontal="center" vertical="center"/>
    </xf>
    <xf numFmtId="168" fontId="11" fillId="0" borderId="3" xfId="0" applyNumberFormat="1" applyFont="1" applyFill="1" applyBorder="1" applyAlignment="1">
      <alignment horizontal="center" vertical="center"/>
    </xf>
    <xf numFmtId="170" fontId="10" fillId="0" borderId="2" xfId="0" applyNumberFormat="1" applyFont="1" applyFill="1" applyBorder="1" applyAlignment="1">
      <alignment horizontal="right" vertical="center"/>
    </xf>
    <xf numFmtId="170" fontId="10" fillId="0" borderId="3" xfId="0" applyNumberFormat="1" applyFont="1" applyFill="1" applyBorder="1" applyAlignment="1">
      <alignment horizontal="right" vertical="center"/>
    </xf>
    <xf numFmtId="0" fontId="9" fillId="3" borderId="0" xfId="0" applyFont="1" applyFill="1" applyAlignment="1">
      <alignment vertical="center"/>
    </xf>
    <xf numFmtId="0" fontId="4" fillId="3" borderId="0" xfId="0" applyFont="1" applyFill="1"/>
    <xf numFmtId="173" fontId="10" fillId="0" borderId="10" xfId="0" applyNumberFormat="1" applyFont="1" applyFill="1" applyBorder="1" applyAlignment="1">
      <alignment horizontal="right" vertical="center"/>
    </xf>
    <xf numFmtId="167" fontId="10" fillId="0" borderId="10" xfId="0" applyNumberFormat="1" applyFont="1" applyFill="1" applyBorder="1" applyAlignment="1">
      <alignment horizontal="right" vertical="center"/>
    </xf>
    <xf numFmtId="168" fontId="11" fillId="0" borderId="2" xfId="0" applyNumberFormat="1" applyFont="1" applyFill="1" applyBorder="1" applyAlignment="1">
      <alignment horizontal="center" vertical="center"/>
    </xf>
    <xf numFmtId="168" fontId="11" fillId="0" borderId="3" xfId="0" applyNumberFormat="1" applyFont="1" applyFill="1" applyBorder="1" applyAlignment="1">
      <alignment horizontal="center" vertical="center"/>
    </xf>
    <xf numFmtId="169" fontId="10" fillId="0" borderId="10" xfId="0" applyNumberFormat="1" applyFont="1" applyFill="1" applyBorder="1" applyAlignment="1">
      <alignment horizontal="right" vertical="center"/>
    </xf>
    <xf numFmtId="170" fontId="10" fillId="0" borderId="2" xfId="0" applyNumberFormat="1" applyFont="1" applyFill="1" applyBorder="1" applyAlignment="1">
      <alignment horizontal="right" vertical="center"/>
    </xf>
    <xf numFmtId="170" fontId="10" fillId="0" borderId="3" xfId="0" applyNumberFormat="1" applyFont="1" applyFill="1" applyBorder="1" applyAlignment="1">
      <alignment horizontal="right" vertical="center"/>
    </xf>
    <xf numFmtId="172" fontId="10" fillId="0" borderId="2" xfId="0" applyNumberFormat="1" applyFont="1" applyFill="1" applyBorder="1" applyAlignment="1">
      <alignment horizontal="right" vertical="center" readingOrder="2"/>
    </xf>
    <xf numFmtId="172" fontId="10" fillId="0" borderId="0" xfId="0" applyNumberFormat="1" applyFont="1" applyFill="1" applyBorder="1" applyAlignment="1">
      <alignment horizontal="right" vertical="center" readingOrder="2"/>
    </xf>
    <xf numFmtId="172" fontId="10" fillId="0" borderId="3" xfId="0" applyNumberFormat="1" applyFont="1" applyFill="1" applyBorder="1" applyAlignment="1">
      <alignment horizontal="right" vertical="center" readingOrder="2"/>
    </xf>
    <xf numFmtId="173" fontId="10" fillId="0" borderId="2" xfId="0" applyNumberFormat="1" applyFont="1" applyFill="1" applyBorder="1" applyAlignment="1">
      <alignment horizontal="right" vertical="center"/>
    </xf>
    <xf numFmtId="173" fontId="10" fillId="0" borderId="3" xfId="0" applyNumberFormat="1" applyFont="1" applyFill="1" applyBorder="1" applyAlignment="1">
      <alignment horizontal="right" vertical="center"/>
    </xf>
    <xf numFmtId="168" fontId="10" fillId="0" borderId="10" xfId="0" applyNumberFormat="1" applyFont="1" applyFill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center" vertical="center"/>
    </xf>
    <xf numFmtId="169" fontId="10" fillId="0" borderId="3" xfId="0" applyNumberFormat="1" applyFont="1" applyFill="1" applyBorder="1" applyAlignment="1">
      <alignment horizontal="center" vertical="center"/>
    </xf>
    <xf numFmtId="168" fontId="11" fillId="0" borderId="10" xfId="0" applyNumberFormat="1" applyFont="1" applyFill="1" applyBorder="1" applyAlignment="1">
      <alignment horizontal="right" vertical="center"/>
    </xf>
    <xf numFmtId="167" fontId="10" fillId="0" borderId="2" xfId="0" applyNumberFormat="1" applyFont="1" applyFill="1" applyBorder="1" applyAlignment="1">
      <alignment horizontal="right" vertical="center"/>
    </xf>
    <xf numFmtId="167" fontId="10" fillId="0" borderId="3" xfId="0" applyNumberFormat="1" applyFont="1" applyFill="1" applyBorder="1" applyAlignment="1">
      <alignment horizontal="right" vertical="center"/>
    </xf>
    <xf numFmtId="168" fontId="11" fillId="0" borderId="2" xfId="0" applyNumberFormat="1" applyFont="1" applyFill="1" applyBorder="1" applyAlignment="1">
      <alignment horizontal="right" vertical="center"/>
    </xf>
    <xf numFmtId="168" fontId="11" fillId="0" borderId="3" xfId="0" applyNumberFormat="1" applyFont="1" applyFill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169" fontId="10" fillId="0" borderId="3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65" fontId="10" fillId="0" borderId="2" xfId="0" applyNumberFormat="1" applyFont="1" applyFill="1" applyBorder="1" applyAlignment="1">
      <alignment horizontal="right" vertical="center" readingOrder="2"/>
    </xf>
    <xf numFmtId="165" fontId="10" fillId="0" borderId="0" xfId="0" applyNumberFormat="1" applyFont="1" applyFill="1" applyBorder="1" applyAlignment="1">
      <alignment horizontal="right" vertical="center" readingOrder="2"/>
    </xf>
    <xf numFmtId="165" fontId="10" fillId="0" borderId="3" xfId="0" applyNumberFormat="1" applyFont="1" applyFill="1" applyBorder="1" applyAlignment="1">
      <alignment horizontal="right" vertical="center" readingOrder="2"/>
    </xf>
    <xf numFmtId="167" fontId="10" fillId="0" borderId="0" xfId="0" applyNumberFormat="1" applyFont="1" applyFill="1" applyBorder="1" applyAlignment="1">
      <alignment horizontal="right" vertical="center"/>
    </xf>
    <xf numFmtId="168" fontId="10" fillId="0" borderId="2" xfId="0" applyNumberFormat="1" applyFont="1" applyFill="1" applyBorder="1" applyAlignment="1">
      <alignment horizontal="right" vertical="center"/>
    </xf>
    <xf numFmtId="168" fontId="10" fillId="0" borderId="3" xfId="0" applyNumberFormat="1" applyFont="1" applyFill="1" applyBorder="1" applyAlignment="1">
      <alignment horizontal="right" vertical="center"/>
    </xf>
    <xf numFmtId="166" fontId="11" fillId="0" borderId="2" xfId="0" applyNumberFormat="1" applyFont="1" applyFill="1" applyBorder="1" applyAlignment="1">
      <alignment horizontal="right" vertical="center"/>
    </xf>
    <xf numFmtId="166" fontId="11" fillId="0" borderId="3" xfId="0" applyNumberFormat="1" applyFont="1" applyFill="1" applyBorder="1" applyAlignment="1">
      <alignment horizontal="right" vertical="center"/>
    </xf>
    <xf numFmtId="166" fontId="10" fillId="0" borderId="2" xfId="0" applyNumberFormat="1" applyFont="1" applyFill="1" applyBorder="1" applyAlignment="1">
      <alignment horizontal="right" vertical="center"/>
    </xf>
    <xf numFmtId="166" fontId="10" fillId="0" borderId="3" xfId="0" applyNumberFormat="1" applyFont="1" applyFill="1" applyBorder="1" applyAlignment="1">
      <alignment horizontal="right" vertical="center"/>
    </xf>
    <xf numFmtId="164" fontId="10" fillId="0" borderId="2" xfId="0" applyNumberFormat="1" applyFont="1" applyFill="1" applyBorder="1" applyAlignment="1">
      <alignment horizontal="right" vertical="center" readingOrder="2"/>
    </xf>
    <xf numFmtId="164" fontId="10" fillId="0" borderId="0" xfId="0" applyNumberFormat="1" applyFont="1" applyFill="1" applyBorder="1" applyAlignment="1">
      <alignment horizontal="right" vertical="center" readingOrder="2"/>
    </xf>
    <xf numFmtId="164" fontId="10" fillId="0" borderId="3" xfId="0" applyNumberFormat="1" applyFont="1" applyFill="1" applyBorder="1" applyAlignment="1">
      <alignment horizontal="right" vertical="center" readingOrder="2"/>
    </xf>
    <xf numFmtId="165" fontId="10" fillId="0" borderId="10" xfId="0" applyNumberFormat="1" applyFont="1" applyFill="1" applyBorder="1" applyAlignment="1">
      <alignment horizontal="right" vertical="center" readingOrder="2"/>
    </xf>
    <xf numFmtId="0" fontId="2" fillId="0" borderId="0" xfId="0" applyFont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69" fontId="5" fillId="0" borderId="10" xfId="0" applyNumberFormat="1" applyFont="1" applyFill="1" applyBorder="1" applyAlignment="1">
      <alignment horizontal="right"/>
    </xf>
    <xf numFmtId="167" fontId="5" fillId="0" borderId="10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right"/>
    </xf>
    <xf numFmtId="0" fontId="13" fillId="2" borderId="2" xfId="0" applyFont="1" applyFill="1" applyBorder="1" applyAlignment="1">
      <alignment horizontal="center" vertical="center"/>
    </xf>
    <xf numFmtId="168" fontId="5" fillId="0" borderId="10" xfId="0" applyNumberFormat="1" applyFont="1" applyFill="1" applyBorder="1" applyAlignment="1">
      <alignment horizontal="right"/>
    </xf>
    <xf numFmtId="166" fontId="5" fillId="0" borderId="10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67" fontId="10" fillId="3" borderId="10" xfId="0" applyNumberFormat="1" applyFont="1" applyFill="1" applyBorder="1" applyAlignment="1">
      <alignment horizontal="right" vertical="center"/>
    </xf>
    <xf numFmtId="169" fontId="10" fillId="3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9" fillId="0" borderId="12" xfId="0" applyFont="1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9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</cellXfs>
  <cellStyles count="2">
    <cellStyle name="Millares 10 10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66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0808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76200</xdr:rowOff>
    </xdr:from>
    <xdr:to>
      <xdr:col>7</xdr:col>
      <xdr:colOff>0</xdr:colOff>
      <xdr:row>9</xdr:row>
      <xdr:rowOff>66675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2257425" y="11430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2/</a:t>
          </a:r>
        </a:p>
      </xdr:txBody>
    </xdr:sp>
    <xdr:clientData/>
  </xdr:twoCellAnchor>
  <xdr:twoCellAnchor>
    <xdr:from>
      <xdr:col>7</xdr:col>
      <xdr:colOff>0</xdr:colOff>
      <xdr:row>6</xdr:row>
      <xdr:rowOff>76200</xdr:rowOff>
    </xdr:from>
    <xdr:to>
      <xdr:col>7</xdr:col>
      <xdr:colOff>0</xdr:colOff>
      <xdr:row>8</xdr:row>
      <xdr:rowOff>66675</xdr:rowOff>
    </xdr:to>
    <xdr:sp macro="" textlink="">
      <xdr:nvSpPr>
        <xdr:cNvPr id="3083" name="Text Box 11"/>
        <xdr:cNvSpPr txBox="1">
          <a:spLocks noChangeArrowheads="1"/>
        </xdr:cNvSpPr>
      </xdr:nvSpPr>
      <xdr:spPr bwMode="auto">
        <a:xfrm>
          <a:off x="2257425" y="10287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79"/>
  <sheetViews>
    <sheetView showGridLines="0" tabSelected="1" topLeftCell="A31" zoomScale="190" zoomScaleNormal="190" workbookViewId="0">
      <selection activeCell="B46" sqref="B46:AB46"/>
    </sheetView>
  </sheetViews>
  <sheetFormatPr baseColWidth="10" defaultRowHeight="9" customHeight="1" x14ac:dyDescent="0.15"/>
  <cols>
    <col min="1" max="1" width="10.42578125" style="1" customWidth="1"/>
    <col min="2" max="2" width="5.85546875" style="1" customWidth="1"/>
    <col min="3" max="4" width="3.28515625" style="1" customWidth="1"/>
    <col min="5" max="5" width="2.7109375" style="1" customWidth="1"/>
    <col min="6" max="6" width="3.7109375" style="1" customWidth="1"/>
    <col min="7" max="7" width="2.85546875" style="1" customWidth="1"/>
    <col min="8" max="8" width="3" style="1" customWidth="1"/>
    <col min="9" max="9" width="2.28515625" style="1" customWidth="1"/>
    <col min="10" max="10" width="2.5703125" style="1" customWidth="1"/>
    <col min="11" max="12" width="2.140625" style="1" customWidth="1"/>
    <col min="13" max="13" width="3.28515625" style="1" customWidth="1"/>
    <col min="14" max="14" width="3.5703125" style="1" customWidth="1"/>
    <col min="15" max="15" width="3" style="1" customWidth="1"/>
    <col min="16" max="16" width="3.28515625" style="1" customWidth="1"/>
    <col min="17" max="17" width="3" style="1" customWidth="1"/>
    <col min="18" max="18" width="3.7109375" style="1" customWidth="1"/>
    <col min="19" max="19" width="3.42578125" style="1" customWidth="1"/>
    <col min="20" max="20" width="3.28515625" style="1" customWidth="1"/>
    <col min="21" max="21" width="3" style="1" customWidth="1"/>
    <col min="22" max="22" width="2.5703125" style="1" customWidth="1"/>
    <col min="23" max="25" width="3.42578125" style="1" customWidth="1"/>
    <col min="26" max="26" width="2.7109375" style="1" customWidth="1"/>
    <col min="27" max="27" width="2.42578125" style="1" customWidth="1"/>
    <col min="28" max="28" width="3.5703125" style="1" customWidth="1"/>
    <col min="29" max="16384" width="11.42578125" style="1"/>
  </cols>
  <sheetData>
    <row r="1" spans="2:28" ht="21" customHeight="1" x14ac:dyDescent="0.15">
      <c r="W1" s="81"/>
      <c r="X1" s="81"/>
      <c r="Y1" s="82"/>
      <c r="Z1" s="82"/>
      <c r="AA1" s="82"/>
      <c r="AB1" s="82"/>
    </row>
    <row r="2" spans="2:28" ht="12" customHeight="1" x14ac:dyDescent="0.2">
      <c r="AB2" s="4"/>
    </row>
    <row r="3" spans="2:28" ht="14.25" customHeight="1" x14ac:dyDescent="0.2">
      <c r="B3" s="11" t="s">
        <v>10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2:28" ht="11.25" customHeight="1" x14ac:dyDescent="0.15">
      <c r="B4" s="12" t="s">
        <v>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2:28" ht="2.25" customHeight="1" x14ac:dyDescent="0.15"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7"/>
      <c r="P5" s="7"/>
      <c r="Q5" s="8"/>
      <c r="R5" s="8"/>
      <c r="S5" s="7"/>
      <c r="T5" s="7"/>
      <c r="U5" s="7"/>
      <c r="V5" s="7"/>
      <c r="W5" s="7"/>
      <c r="X5" s="7"/>
      <c r="Y5" s="7"/>
      <c r="Z5" s="7"/>
      <c r="AA5" s="5"/>
      <c r="AB5" s="6"/>
    </row>
    <row r="6" spans="2:28" ht="9.75" customHeight="1" x14ac:dyDescent="0.15">
      <c r="B6" s="98" t="s">
        <v>1</v>
      </c>
      <c r="C6" s="105" t="s">
        <v>2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 t="s">
        <v>4</v>
      </c>
      <c r="P6" s="105"/>
      <c r="Q6" s="105"/>
      <c r="R6" s="105"/>
      <c r="S6" s="105"/>
      <c r="T6" s="105"/>
      <c r="U6" s="101" t="s">
        <v>23</v>
      </c>
      <c r="V6" s="101"/>
      <c r="W6" s="83"/>
      <c r="X6" s="84"/>
      <c r="Y6" s="106" t="s">
        <v>40</v>
      </c>
      <c r="Z6" s="107"/>
      <c r="AA6" s="83"/>
      <c r="AB6" s="84"/>
    </row>
    <row r="7" spans="2:28" ht="9.75" customHeight="1" x14ac:dyDescent="0.15">
      <c r="B7" s="99"/>
      <c r="C7" s="20"/>
      <c r="D7" s="21"/>
      <c r="E7" s="20"/>
      <c r="F7" s="21"/>
      <c r="G7" s="99" t="s">
        <v>14</v>
      </c>
      <c r="H7" s="99"/>
      <c r="I7" s="99"/>
      <c r="J7" s="85" t="s">
        <v>22</v>
      </c>
      <c r="K7" s="104"/>
      <c r="L7" s="86"/>
      <c r="M7" s="20"/>
      <c r="N7" s="21"/>
      <c r="O7" s="20"/>
      <c r="P7" s="21"/>
      <c r="Q7" s="20"/>
      <c r="R7" s="21"/>
      <c r="S7" s="20"/>
      <c r="T7" s="21"/>
      <c r="U7" s="102"/>
      <c r="V7" s="102"/>
      <c r="W7" s="85" t="s">
        <v>21</v>
      </c>
      <c r="X7" s="86"/>
      <c r="Y7" s="108"/>
      <c r="Z7" s="109"/>
      <c r="AA7" s="20"/>
      <c r="AB7" s="21"/>
    </row>
    <row r="8" spans="2:28" ht="9.75" customHeight="1" x14ac:dyDescent="0.15">
      <c r="B8" s="99"/>
      <c r="C8" s="85" t="s">
        <v>3</v>
      </c>
      <c r="D8" s="86"/>
      <c r="E8" s="85" t="s">
        <v>9</v>
      </c>
      <c r="F8" s="86"/>
      <c r="G8" s="99" t="s">
        <v>24</v>
      </c>
      <c r="H8" s="99"/>
      <c r="I8" s="99"/>
      <c r="J8" s="85" t="s">
        <v>28</v>
      </c>
      <c r="K8" s="104"/>
      <c r="L8" s="86"/>
      <c r="M8" s="85" t="s">
        <v>13</v>
      </c>
      <c r="N8" s="86"/>
      <c r="O8" s="85" t="s">
        <v>12</v>
      </c>
      <c r="P8" s="86"/>
      <c r="Q8" s="85" t="s">
        <v>18</v>
      </c>
      <c r="R8" s="86"/>
      <c r="S8" s="85" t="s">
        <v>13</v>
      </c>
      <c r="T8" s="86"/>
      <c r="U8" s="102"/>
      <c r="V8" s="102"/>
      <c r="W8" s="85" t="s">
        <v>9</v>
      </c>
      <c r="X8" s="86"/>
      <c r="Y8" s="108"/>
      <c r="Z8" s="109"/>
      <c r="AA8" s="85" t="s">
        <v>5</v>
      </c>
      <c r="AB8" s="86"/>
    </row>
    <row r="9" spans="2:28" ht="9.75" customHeight="1" x14ac:dyDescent="0.15">
      <c r="B9" s="99"/>
      <c r="C9" s="85" t="s">
        <v>36</v>
      </c>
      <c r="D9" s="86"/>
      <c r="E9" s="85" t="s">
        <v>6</v>
      </c>
      <c r="F9" s="86"/>
      <c r="G9" s="99" t="s">
        <v>25</v>
      </c>
      <c r="H9" s="99"/>
      <c r="I9" s="99"/>
      <c r="J9" s="85" t="s">
        <v>29</v>
      </c>
      <c r="K9" s="104"/>
      <c r="L9" s="86"/>
      <c r="M9" s="85" t="s">
        <v>15</v>
      </c>
      <c r="N9" s="86"/>
      <c r="O9" s="85" t="s">
        <v>17</v>
      </c>
      <c r="P9" s="86"/>
      <c r="Q9" s="85" t="s">
        <v>17</v>
      </c>
      <c r="R9" s="86"/>
      <c r="S9" s="85" t="s">
        <v>19</v>
      </c>
      <c r="T9" s="86"/>
      <c r="U9" s="102"/>
      <c r="V9" s="102"/>
      <c r="W9" s="85" t="s">
        <v>11</v>
      </c>
      <c r="X9" s="86"/>
      <c r="Y9" s="108"/>
      <c r="Z9" s="109"/>
      <c r="AA9" s="85" t="s">
        <v>8</v>
      </c>
      <c r="AB9" s="86"/>
    </row>
    <row r="10" spans="2:28" ht="9.75" customHeight="1" x14ac:dyDescent="0.15">
      <c r="B10" s="99"/>
      <c r="C10" s="85"/>
      <c r="D10" s="86"/>
      <c r="E10" s="90" t="s">
        <v>32</v>
      </c>
      <c r="F10" s="86"/>
      <c r="G10" s="99" t="s">
        <v>26</v>
      </c>
      <c r="H10" s="99"/>
      <c r="I10" s="99"/>
      <c r="J10" s="85" t="s">
        <v>37</v>
      </c>
      <c r="K10" s="104"/>
      <c r="L10" s="86"/>
      <c r="M10" s="85" t="s">
        <v>16</v>
      </c>
      <c r="N10" s="86"/>
      <c r="O10" s="85" t="s">
        <v>38</v>
      </c>
      <c r="P10" s="86"/>
      <c r="Q10" s="85" t="s">
        <v>7</v>
      </c>
      <c r="R10" s="86"/>
      <c r="S10" s="85" t="s">
        <v>20</v>
      </c>
      <c r="T10" s="86"/>
      <c r="U10" s="102"/>
      <c r="V10" s="102"/>
      <c r="W10" s="85" t="s">
        <v>39</v>
      </c>
      <c r="X10" s="86"/>
      <c r="Y10" s="108"/>
      <c r="Z10" s="109"/>
      <c r="AA10" s="90" t="s">
        <v>34</v>
      </c>
      <c r="AB10" s="86"/>
    </row>
    <row r="11" spans="2:28" ht="9.75" customHeight="1" x14ac:dyDescent="0.15">
      <c r="B11" s="100"/>
      <c r="C11" s="13"/>
      <c r="D11" s="14"/>
      <c r="E11" s="13"/>
      <c r="F11" s="14"/>
      <c r="G11" s="100" t="s">
        <v>27</v>
      </c>
      <c r="H11" s="100"/>
      <c r="I11" s="100"/>
      <c r="J11" s="94"/>
      <c r="K11" s="95"/>
      <c r="L11" s="96"/>
      <c r="M11" s="13"/>
      <c r="N11" s="14"/>
      <c r="O11" s="13"/>
      <c r="P11" s="14"/>
      <c r="Q11" s="97" t="s">
        <v>33</v>
      </c>
      <c r="R11" s="96"/>
      <c r="S11" s="13"/>
      <c r="T11" s="14"/>
      <c r="U11" s="103"/>
      <c r="V11" s="103"/>
      <c r="W11" s="13"/>
      <c r="X11" s="14"/>
      <c r="Y11" s="15"/>
      <c r="Z11" s="16"/>
      <c r="AA11" s="13"/>
      <c r="AB11" s="14"/>
    </row>
    <row r="12" spans="2:28" ht="1.5" customHeight="1" x14ac:dyDescent="0.15">
      <c r="B12" s="10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</row>
    <row r="13" spans="2:28" ht="3" customHeight="1" x14ac:dyDescent="0.15">
      <c r="B13" s="17"/>
      <c r="C13" s="92"/>
      <c r="D13" s="92"/>
      <c r="E13" s="92"/>
      <c r="F13" s="92"/>
      <c r="G13" s="89"/>
      <c r="H13" s="89"/>
      <c r="I13" s="89"/>
      <c r="J13" s="88"/>
      <c r="K13" s="88"/>
      <c r="L13" s="88"/>
      <c r="M13" s="88"/>
      <c r="N13" s="88"/>
      <c r="O13" s="88"/>
      <c r="P13" s="88"/>
      <c r="Q13" s="88"/>
      <c r="R13" s="88"/>
      <c r="S13" s="91"/>
      <c r="T13" s="91"/>
      <c r="U13" s="87"/>
      <c r="V13" s="87"/>
      <c r="W13" s="88"/>
      <c r="X13" s="88"/>
      <c r="Y13" s="92"/>
      <c r="Z13" s="92"/>
      <c r="AA13" s="87"/>
      <c r="AB13" s="87"/>
    </row>
    <row r="14" spans="2:28" ht="9.9499999999999993" customHeight="1" x14ac:dyDescent="0.15">
      <c r="B14" s="18">
        <v>1995</v>
      </c>
      <c r="C14" s="42">
        <v>417231.5</v>
      </c>
      <c r="D14" s="42"/>
      <c r="E14" s="75">
        <v>229773.3</v>
      </c>
      <c r="F14" s="76"/>
      <c r="G14" s="80">
        <f t="shared" ref="G14:G18" si="0">C14-E14</f>
        <v>187458.2</v>
      </c>
      <c r="H14" s="80"/>
      <c r="I14" s="80"/>
      <c r="J14" s="43">
        <v>83621.2</v>
      </c>
      <c r="K14" s="43"/>
      <c r="L14" s="43"/>
      <c r="M14" s="43">
        <f t="shared" ref="M14:M18" si="1">G14-J14</f>
        <v>103837.00000000001</v>
      </c>
      <c r="N14" s="43"/>
      <c r="O14" s="43">
        <v>1651.1</v>
      </c>
      <c r="P14" s="43"/>
      <c r="Q14" s="43">
        <v>60650.3</v>
      </c>
      <c r="R14" s="43"/>
      <c r="S14" s="54">
        <f t="shared" ref="S14:S18" si="2">O14-Q14</f>
        <v>-58999.200000000004</v>
      </c>
      <c r="T14" s="54"/>
      <c r="U14" s="46">
        <f t="shared" ref="U14:U18" si="3">M14+S14</f>
        <v>44837.80000000001</v>
      </c>
      <c r="V14" s="46"/>
      <c r="W14" s="43">
        <v>51882.3</v>
      </c>
      <c r="X14" s="43"/>
      <c r="Y14" s="57">
        <f t="shared" ref="Y14:Y18" si="4">U14-W14</f>
        <v>-7044.4999999999927</v>
      </c>
      <c r="Z14" s="57"/>
      <c r="AA14" s="46">
        <f t="shared" ref="AA14:AA18" si="5">Y14+J14</f>
        <v>76576.700000000012</v>
      </c>
      <c r="AB14" s="46"/>
    </row>
    <row r="15" spans="2:28" ht="9.9499999999999993" customHeight="1" x14ac:dyDescent="0.15">
      <c r="B15" s="18">
        <v>1996</v>
      </c>
      <c r="C15" s="42">
        <v>578544.9</v>
      </c>
      <c r="D15" s="42"/>
      <c r="E15" s="75">
        <v>308923.90000000002</v>
      </c>
      <c r="F15" s="76"/>
      <c r="G15" s="80">
        <f t="shared" si="0"/>
        <v>269621</v>
      </c>
      <c r="H15" s="80"/>
      <c r="I15" s="80"/>
      <c r="J15" s="43">
        <v>109600.1</v>
      </c>
      <c r="K15" s="43"/>
      <c r="L15" s="43"/>
      <c r="M15" s="43">
        <f t="shared" si="1"/>
        <v>160020.9</v>
      </c>
      <c r="N15" s="43"/>
      <c r="O15" s="43">
        <v>2177.1</v>
      </c>
      <c r="P15" s="43"/>
      <c r="Q15" s="43">
        <v>94525.6</v>
      </c>
      <c r="R15" s="43"/>
      <c r="S15" s="54">
        <f t="shared" si="2"/>
        <v>-92348.5</v>
      </c>
      <c r="T15" s="54"/>
      <c r="U15" s="46">
        <f t="shared" si="3"/>
        <v>67672.399999999994</v>
      </c>
      <c r="V15" s="46"/>
      <c r="W15" s="43">
        <v>68483.3</v>
      </c>
      <c r="X15" s="43"/>
      <c r="Y15" s="57">
        <f t="shared" si="4"/>
        <v>-810.90000000000873</v>
      </c>
      <c r="Z15" s="57"/>
      <c r="AA15" s="46">
        <f t="shared" si="5"/>
        <v>108789.2</v>
      </c>
      <c r="AB15" s="46"/>
    </row>
    <row r="16" spans="2:28" ht="9.9499999999999993" customHeight="1" x14ac:dyDescent="0.15">
      <c r="B16" s="18">
        <v>1997</v>
      </c>
      <c r="C16" s="42">
        <v>717829</v>
      </c>
      <c r="D16" s="42"/>
      <c r="E16" s="75">
        <v>416172.5</v>
      </c>
      <c r="F16" s="76"/>
      <c r="G16" s="80">
        <f t="shared" si="0"/>
        <v>301656.5</v>
      </c>
      <c r="H16" s="80"/>
      <c r="I16" s="80"/>
      <c r="J16" s="43">
        <v>123815.8</v>
      </c>
      <c r="K16" s="43"/>
      <c r="L16" s="43"/>
      <c r="M16" s="43">
        <f t="shared" si="1"/>
        <v>177840.7</v>
      </c>
      <c r="N16" s="43"/>
      <c r="O16" s="43">
        <v>19351.900000000001</v>
      </c>
      <c r="P16" s="43"/>
      <c r="Q16" s="43">
        <v>111951.4</v>
      </c>
      <c r="R16" s="43"/>
      <c r="S16" s="54">
        <f t="shared" si="2"/>
        <v>-92599.5</v>
      </c>
      <c r="T16" s="54"/>
      <c r="U16" s="46">
        <f t="shared" si="3"/>
        <v>85241.200000000012</v>
      </c>
      <c r="V16" s="46"/>
      <c r="W16" s="43">
        <v>95358</v>
      </c>
      <c r="X16" s="43"/>
      <c r="Y16" s="57">
        <f t="shared" si="4"/>
        <v>-10116.799999999988</v>
      </c>
      <c r="Z16" s="57"/>
      <c r="AA16" s="46">
        <f t="shared" si="5"/>
        <v>113699.00000000001</v>
      </c>
      <c r="AB16" s="46"/>
    </row>
    <row r="17" spans="2:28" ht="9.9499999999999993" customHeight="1" x14ac:dyDescent="0.15">
      <c r="B17" s="18">
        <v>1998</v>
      </c>
      <c r="C17" s="42">
        <v>767268.6</v>
      </c>
      <c r="D17" s="42"/>
      <c r="E17" s="75">
        <v>480361</v>
      </c>
      <c r="F17" s="76"/>
      <c r="G17" s="80">
        <f t="shared" si="0"/>
        <v>286907.59999999998</v>
      </c>
      <c r="H17" s="80"/>
      <c r="I17" s="80"/>
      <c r="J17" s="43">
        <v>108911.5</v>
      </c>
      <c r="K17" s="43"/>
      <c r="L17" s="43"/>
      <c r="M17" s="43">
        <f t="shared" si="1"/>
        <v>177996.09999999998</v>
      </c>
      <c r="N17" s="43"/>
      <c r="O17" s="43">
        <v>15777.3</v>
      </c>
      <c r="P17" s="43"/>
      <c r="Q17" s="43">
        <v>113489.9</v>
      </c>
      <c r="R17" s="43"/>
      <c r="S17" s="54">
        <f t="shared" si="2"/>
        <v>-97712.599999999991</v>
      </c>
      <c r="T17" s="54"/>
      <c r="U17" s="46">
        <f t="shared" si="3"/>
        <v>80283.499999999985</v>
      </c>
      <c r="V17" s="46"/>
      <c r="W17" s="43">
        <v>120741</v>
      </c>
      <c r="X17" s="43"/>
      <c r="Y17" s="57">
        <f t="shared" si="4"/>
        <v>-40457.500000000015</v>
      </c>
      <c r="Z17" s="57"/>
      <c r="AA17" s="46">
        <f t="shared" si="5"/>
        <v>68453.999999999985</v>
      </c>
      <c r="AB17" s="46"/>
    </row>
    <row r="18" spans="2:28" ht="9.9499999999999993" customHeight="1" x14ac:dyDescent="0.15">
      <c r="B18" s="18">
        <v>1999</v>
      </c>
      <c r="C18" s="42">
        <v>951863.2</v>
      </c>
      <c r="D18" s="42"/>
      <c r="E18" s="75">
        <v>581245.1</v>
      </c>
      <c r="F18" s="76"/>
      <c r="G18" s="80">
        <f t="shared" si="0"/>
        <v>370618.1</v>
      </c>
      <c r="H18" s="80"/>
      <c r="I18" s="80"/>
      <c r="J18" s="43">
        <v>163711.70000000001</v>
      </c>
      <c r="K18" s="43"/>
      <c r="L18" s="43"/>
      <c r="M18" s="43">
        <f t="shared" si="1"/>
        <v>206906.39999999997</v>
      </c>
      <c r="N18" s="43"/>
      <c r="O18" s="43">
        <v>4819.8999999999996</v>
      </c>
      <c r="P18" s="43"/>
      <c r="Q18" s="43">
        <v>129983.1</v>
      </c>
      <c r="R18" s="43"/>
      <c r="S18" s="54">
        <f t="shared" si="2"/>
        <v>-125163.20000000001</v>
      </c>
      <c r="T18" s="54"/>
      <c r="U18" s="46">
        <f t="shared" si="3"/>
        <v>81743.199999999953</v>
      </c>
      <c r="V18" s="46"/>
      <c r="W18" s="43">
        <v>138965</v>
      </c>
      <c r="X18" s="43"/>
      <c r="Y18" s="57">
        <f t="shared" si="4"/>
        <v>-57221.800000000047</v>
      </c>
      <c r="Z18" s="57"/>
      <c r="AA18" s="46">
        <f t="shared" si="5"/>
        <v>106489.89999999997</v>
      </c>
      <c r="AB18" s="46"/>
    </row>
    <row r="19" spans="2:28" ht="3" customHeight="1" x14ac:dyDescent="0.15">
      <c r="B19" s="18"/>
      <c r="C19" s="75"/>
      <c r="D19" s="76"/>
      <c r="E19" s="75"/>
      <c r="F19" s="76"/>
      <c r="G19" s="77"/>
      <c r="H19" s="78"/>
      <c r="I19" s="79"/>
      <c r="J19" s="58"/>
      <c r="K19" s="70"/>
      <c r="L19" s="59"/>
      <c r="M19" s="58"/>
      <c r="N19" s="59"/>
      <c r="O19" s="58"/>
      <c r="P19" s="59"/>
      <c r="Q19" s="58"/>
      <c r="R19" s="59"/>
      <c r="S19" s="71"/>
      <c r="T19" s="72"/>
      <c r="U19" s="62"/>
      <c r="V19" s="63"/>
      <c r="W19" s="58"/>
      <c r="X19" s="59"/>
      <c r="Y19" s="73"/>
      <c r="Z19" s="74"/>
      <c r="AA19" s="62"/>
      <c r="AB19" s="63"/>
    </row>
    <row r="20" spans="2:28" ht="9.9499999999999993" customHeight="1" x14ac:dyDescent="0.15">
      <c r="B20" s="18">
        <v>2000</v>
      </c>
      <c r="C20" s="42">
        <v>1175012.3999999999</v>
      </c>
      <c r="D20" s="42"/>
      <c r="E20" s="75">
        <v>713919.1</v>
      </c>
      <c r="F20" s="76"/>
      <c r="G20" s="80">
        <f t="shared" ref="G20:G23" si="6">C20-E20</f>
        <v>461093.29999999993</v>
      </c>
      <c r="H20" s="80"/>
      <c r="I20" s="80"/>
      <c r="J20" s="43">
        <v>201015</v>
      </c>
      <c r="K20" s="43"/>
      <c r="L20" s="43"/>
      <c r="M20" s="43">
        <f t="shared" ref="M20:M21" si="7">G20-J20</f>
        <v>260078.29999999993</v>
      </c>
      <c r="N20" s="43"/>
      <c r="O20" s="43">
        <v>4906.5</v>
      </c>
      <c r="P20" s="43"/>
      <c r="Q20" s="43">
        <v>141366.9</v>
      </c>
      <c r="R20" s="43"/>
      <c r="S20" s="54">
        <f t="shared" ref="S20:S23" si="8">O20-Q20</f>
        <v>-136460.4</v>
      </c>
      <c r="T20" s="54"/>
      <c r="U20" s="46">
        <f t="shared" ref="U20:U23" si="9">M20+S20</f>
        <v>123617.89999999994</v>
      </c>
      <c r="V20" s="46"/>
      <c r="W20" s="43">
        <v>181843.20000000001</v>
      </c>
      <c r="X20" s="43"/>
      <c r="Y20" s="57">
        <f t="shared" ref="Y20:Y23" si="10">U20-W20</f>
        <v>-58225.300000000076</v>
      </c>
      <c r="Z20" s="57"/>
      <c r="AA20" s="46">
        <f t="shared" ref="AA20:AA23" si="11">Y20+J20</f>
        <v>142789.69999999992</v>
      </c>
      <c r="AB20" s="46"/>
    </row>
    <row r="21" spans="2:28" ht="9.9499999999999993" customHeight="1" x14ac:dyDescent="0.15">
      <c r="B21" s="18">
        <v>2001</v>
      </c>
      <c r="C21" s="42">
        <v>1269668.2</v>
      </c>
      <c r="D21" s="42"/>
      <c r="E21" s="47">
        <v>778193.6</v>
      </c>
      <c r="F21" s="48"/>
      <c r="G21" s="80">
        <f t="shared" si="6"/>
        <v>491474.6</v>
      </c>
      <c r="H21" s="80"/>
      <c r="I21" s="80"/>
      <c r="J21" s="43">
        <v>188060.6</v>
      </c>
      <c r="K21" s="43"/>
      <c r="L21" s="43"/>
      <c r="M21" s="43">
        <f t="shared" si="7"/>
        <v>303414</v>
      </c>
      <c r="N21" s="43"/>
      <c r="O21" s="43">
        <v>1978.1</v>
      </c>
      <c r="P21" s="43"/>
      <c r="Q21" s="43">
        <v>159020.29999999999</v>
      </c>
      <c r="R21" s="43"/>
      <c r="S21" s="54">
        <f t="shared" si="8"/>
        <v>-157042.19999999998</v>
      </c>
      <c r="T21" s="54"/>
      <c r="U21" s="46">
        <f t="shared" si="9"/>
        <v>146371.80000000002</v>
      </c>
      <c r="V21" s="46"/>
      <c r="W21" s="43">
        <v>189801.9</v>
      </c>
      <c r="X21" s="43"/>
      <c r="Y21" s="57">
        <f t="shared" si="10"/>
        <v>-43430.099999999977</v>
      </c>
      <c r="Z21" s="57"/>
      <c r="AA21" s="46">
        <f t="shared" si="11"/>
        <v>144630.50000000003</v>
      </c>
      <c r="AB21" s="46"/>
    </row>
    <row r="22" spans="2:28" ht="9.9499999999999993" customHeight="1" x14ac:dyDescent="0.15">
      <c r="B22" s="18">
        <v>2002</v>
      </c>
      <c r="C22" s="42">
        <v>1362556.6</v>
      </c>
      <c r="D22" s="42"/>
      <c r="E22" s="47">
        <v>889989</v>
      </c>
      <c r="F22" s="48"/>
      <c r="G22" s="80">
        <f t="shared" si="6"/>
        <v>472567.60000000009</v>
      </c>
      <c r="H22" s="80"/>
      <c r="I22" s="80"/>
      <c r="J22" s="43">
        <v>178374.1</v>
      </c>
      <c r="K22" s="43"/>
      <c r="L22" s="43"/>
      <c r="M22" s="43">
        <f>G22-J22</f>
        <v>294193.50000000012</v>
      </c>
      <c r="N22" s="43"/>
      <c r="O22" s="43">
        <v>24943.8</v>
      </c>
      <c r="P22" s="43"/>
      <c r="Q22" s="43">
        <v>188871.5</v>
      </c>
      <c r="R22" s="43"/>
      <c r="S22" s="54">
        <f t="shared" si="8"/>
        <v>-163927.70000000001</v>
      </c>
      <c r="T22" s="54"/>
      <c r="U22" s="46">
        <f t="shared" si="9"/>
        <v>130265.8000000001</v>
      </c>
      <c r="V22" s="46"/>
      <c r="W22" s="43">
        <v>214093.2</v>
      </c>
      <c r="X22" s="43"/>
      <c r="Y22" s="57">
        <f t="shared" si="10"/>
        <v>-83827.399999999907</v>
      </c>
      <c r="Z22" s="57"/>
      <c r="AA22" s="46">
        <f t="shared" si="11"/>
        <v>94546.700000000099</v>
      </c>
      <c r="AB22" s="46"/>
    </row>
    <row r="23" spans="2:28" ht="9.9499999999999993" customHeight="1" x14ac:dyDescent="0.15">
      <c r="B23" s="18">
        <v>2003</v>
      </c>
      <c r="C23" s="42">
        <v>1598145.5</v>
      </c>
      <c r="D23" s="42"/>
      <c r="E23" s="47">
        <v>1039316</v>
      </c>
      <c r="F23" s="48"/>
      <c r="G23" s="80">
        <f t="shared" si="6"/>
        <v>558829.5</v>
      </c>
      <c r="H23" s="80"/>
      <c r="I23" s="80"/>
      <c r="J23" s="43">
        <v>190753.6</v>
      </c>
      <c r="K23" s="43"/>
      <c r="L23" s="43"/>
      <c r="M23" s="43">
        <f>G23-J23</f>
        <v>368075.9</v>
      </c>
      <c r="N23" s="43"/>
      <c r="O23" s="43">
        <v>2444.3000000000002</v>
      </c>
      <c r="P23" s="43"/>
      <c r="Q23" s="43">
        <v>202537.3</v>
      </c>
      <c r="R23" s="43"/>
      <c r="S23" s="54">
        <f t="shared" si="8"/>
        <v>-200093</v>
      </c>
      <c r="T23" s="54"/>
      <c r="U23" s="46">
        <f t="shared" si="9"/>
        <v>167982.90000000002</v>
      </c>
      <c r="V23" s="46"/>
      <c r="W23" s="43">
        <v>209927.4</v>
      </c>
      <c r="X23" s="43"/>
      <c r="Y23" s="57">
        <f t="shared" si="10"/>
        <v>-41944.499999999971</v>
      </c>
      <c r="Z23" s="57"/>
      <c r="AA23" s="46">
        <f t="shared" si="11"/>
        <v>148809.10000000003</v>
      </c>
      <c r="AB23" s="46"/>
    </row>
    <row r="24" spans="2:28" ht="9.9499999999999993" customHeight="1" x14ac:dyDescent="0.15">
      <c r="B24" s="18">
        <v>2004</v>
      </c>
      <c r="C24" s="42">
        <v>1758941.5</v>
      </c>
      <c r="D24" s="42"/>
      <c r="E24" s="47">
        <v>1073695</v>
      </c>
      <c r="F24" s="48"/>
      <c r="G24" s="80">
        <f>C24-E24</f>
        <v>685246.5</v>
      </c>
      <c r="H24" s="80"/>
      <c r="I24" s="80"/>
      <c r="J24" s="43">
        <v>206829.2</v>
      </c>
      <c r="K24" s="43"/>
      <c r="L24" s="43"/>
      <c r="M24" s="43">
        <f>G24-J24</f>
        <v>478417.3</v>
      </c>
      <c r="N24" s="43"/>
      <c r="O24" s="43">
        <v>12372.7</v>
      </c>
      <c r="P24" s="43"/>
      <c r="Q24" s="43">
        <v>253257.4</v>
      </c>
      <c r="R24" s="43"/>
      <c r="S24" s="54">
        <f>O24-Q24</f>
        <v>-240884.69999999998</v>
      </c>
      <c r="T24" s="54"/>
      <c r="U24" s="46">
        <f>M24+S24</f>
        <v>237532.6</v>
      </c>
      <c r="V24" s="46"/>
      <c r="W24" s="43">
        <v>255349.8</v>
      </c>
      <c r="X24" s="43"/>
      <c r="Y24" s="57">
        <f>U24-W24</f>
        <v>-17817.199999999983</v>
      </c>
      <c r="Z24" s="57"/>
      <c r="AA24" s="46">
        <f>Y24+J24</f>
        <v>189012.00000000003</v>
      </c>
      <c r="AB24" s="46"/>
    </row>
    <row r="25" spans="2:28" ht="3" customHeight="1" x14ac:dyDescent="0.15">
      <c r="B25" s="18"/>
      <c r="C25" s="42"/>
      <c r="D25" s="42"/>
      <c r="E25" s="47"/>
      <c r="F25" s="48"/>
      <c r="G25" s="67"/>
      <c r="H25" s="68"/>
      <c r="I25" s="69"/>
      <c r="J25" s="43"/>
      <c r="K25" s="43"/>
      <c r="L25" s="43"/>
      <c r="M25" s="58"/>
      <c r="N25" s="59"/>
      <c r="O25" s="58"/>
      <c r="P25" s="59"/>
      <c r="Q25" s="58"/>
      <c r="R25" s="59"/>
      <c r="S25" s="71"/>
      <c r="T25" s="72"/>
      <c r="U25" s="46"/>
      <c r="V25" s="46"/>
      <c r="W25" s="58"/>
      <c r="X25" s="59"/>
      <c r="Y25" s="60"/>
      <c r="Z25" s="61"/>
      <c r="AA25" s="46"/>
      <c r="AB25" s="46"/>
    </row>
    <row r="26" spans="2:28" ht="9.9499999999999993" customHeight="1" x14ac:dyDescent="0.15">
      <c r="B26" s="18">
        <v>2005</v>
      </c>
      <c r="C26" s="42">
        <v>1938799.3</v>
      </c>
      <c r="D26" s="42"/>
      <c r="E26" s="47">
        <v>1197944.3</v>
      </c>
      <c r="F26" s="48"/>
      <c r="G26" s="80">
        <f t="shared" ref="G26:G30" si="12">C26-E26</f>
        <v>740855</v>
      </c>
      <c r="H26" s="80"/>
      <c r="I26" s="80"/>
      <c r="J26" s="43">
        <v>210185.5</v>
      </c>
      <c r="K26" s="43"/>
      <c r="L26" s="43"/>
      <c r="M26" s="43">
        <f t="shared" ref="M26:M30" si="13">G26-J26</f>
        <v>530669.5</v>
      </c>
      <c r="N26" s="43"/>
      <c r="O26" s="43">
        <v>9017</v>
      </c>
      <c r="P26" s="43"/>
      <c r="Q26" s="43">
        <v>279423.8</v>
      </c>
      <c r="R26" s="43"/>
      <c r="S26" s="54">
        <f t="shared" ref="S26:S30" si="14">O26-Q26</f>
        <v>-270406.8</v>
      </c>
      <c r="T26" s="54"/>
      <c r="U26" s="46">
        <f t="shared" ref="U26:U30" si="15">M26+S26</f>
        <v>260262.7</v>
      </c>
      <c r="V26" s="46"/>
      <c r="W26" s="43">
        <v>272167</v>
      </c>
      <c r="X26" s="43"/>
      <c r="Y26" s="57">
        <f t="shared" ref="Y26:Y30" si="16">U26-W26</f>
        <v>-11904.299999999988</v>
      </c>
      <c r="Z26" s="57"/>
      <c r="AA26" s="46">
        <f t="shared" ref="AA26:AA30" si="17">Y26+J26</f>
        <v>198281.2</v>
      </c>
      <c r="AB26" s="46"/>
    </row>
    <row r="27" spans="2:28" ht="9.9499999999999993" customHeight="1" x14ac:dyDescent="0.15">
      <c r="B27" s="18">
        <v>2006</v>
      </c>
      <c r="C27" s="42">
        <v>2242095.6</v>
      </c>
      <c r="D27" s="42"/>
      <c r="E27" s="47">
        <v>1345873.8</v>
      </c>
      <c r="F27" s="48"/>
      <c r="G27" s="80">
        <f t="shared" si="12"/>
        <v>896221.8</v>
      </c>
      <c r="H27" s="80"/>
      <c r="I27" s="80"/>
      <c r="J27" s="43">
        <v>250065</v>
      </c>
      <c r="K27" s="43"/>
      <c r="L27" s="43"/>
      <c r="M27" s="43">
        <f t="shared" si="13"/>
        <v>646156.80000000005</v>
      </c>
      <c r="N27" s="43"/>
      <c r="O27" s="43">
        <v>21506.9</v>
      </c>
      <c r="P27" s="43"/>
      <c r="Q27" s="43">
        <v>325300.8</v>
      </c>
      <c r="R27" s="43"/>
      <c r="S27" s="54">
        <f t="shared" si="14"/>
        <v>-303793.89999999997</v>
      </c>
      <c r="T27" s="54"/>
      <c r="U27" s="46">
        <f t="shared" si="15"/>
        <v>342362.90000000008</v>
      </c>
      <c r="V27" s="46"/>
      <c r="W27" s="43">
        <f>329337.3+19981.8-16065.8</f>
        <v>333253.3</v>
      </c>
      <c r="X27" s="43"/>
      <c r="Y27" s="57">
        <f t="shared" si="16"/>
        <v>9109.6000000000931</v>
      </c>
      <c r="Z27" s="57"/>
      <c r="AA27" s="46">
        <f t="shared" si="17"/>
        <v>259174.60000000009</v>
      </c>
      <c r="AB27" s="46"/>
    </row>
    <row r="28" spans="2:28" ht="9.9499999999999993" customHeight="1" x14ac:dyDescent="0.15">
      <c r="B28" s="18">
        <v>2007</v>
      </c>
      <c r="C28" s="42">
        <v>2467838.4</v>
      </c>
      <c r="D28" s="42"/>
      <c r="E28" s="47">
        <v>1503489.6</v>
      </c>
      <c r="F28" s="48"/>
      <c r="G28" s="80">
        <f t="shared" si="12"/>
        <v>964348.79999999981</v>
      </c>
      <c r="H28" s="80"/>
      <c r="I28" s="80"/>
      <c r="J28" s="43">
        <v>238956</v>
      </c>
      <c r="K28" s="43"/>
      <c r="L28" s="43"/>
      <c r="M28" s="43">
        <f t="shared" si="13"/>
        <v>725392.79999999981</v>
      </c>
      <c r="N28" s="43"/>
      <c r="O28" s="43">
        <v>17946.7</v>
      </c>
      <c r="P28" s="43"/>
      <c r="Q28" s="43">
        <v>407831.2</v>
      </c>
      <c r="R28" s="43"/>
      <c r="S28" s="54">
        <f t="shared" si="14"/>
        <v>-389884.5</v>
      </c>
      <c r="T28" s="54"/>
      <c r="U28" s="46">
        <f t="shared" si="15"/>
        <v>335508.29999999981</v>
      </c>
      <c r="V28" s="46"/>
      <c r="W28" s="43">
        <f>332757.7+15943.3-20603.5</f>
        <v>328097.5</v>
      </c>
      <c r="X28" s="43"/>
      <c r="Y28" s="57">
        <f t="shared" si="16"/>
        <v>7410.7999999998137</v>
      </c>
      <c r="Z28" s="57"/>
      <c r="AA28" s="46">
        <f t="shared" si="17"/>
        <v>246366.79999999981</v>
      </c>
      <c r="AB28" s="46"/>
    </row>
    <row r="29" spans="2:28" ht="9.9499999999999993" customHeight="1" x14ac:dyDescent="0.15">
      <c r="B29" s="18">
        <v>2008</v>
      </c>
      <c r="C29" s="42">
        <v>2824741</v>
      </c>
      <c r="D29" s="42"/>
      <c r="E29" s="47">
        <v>1694023.8</v>
      </c>
      <c r="F29" s="48"/>
      <c r="G29" s="49">
        <f t="shared" si="12"/>
        <v>1130717.2</v>
      </c>
      <c r="H29" s="50"/>
      <c r="I29" s="51"/>
      <c r="J29" s="43">
        <v>227112.6</v>
      </c>
      <c r="K29" s="43"/>
      <c r="L29" s="43"/>
      <c r="M29" s="43">
        <f t="shared" si="13"/>
        <v>903604.6</v>
      </c>
      <c r="N29" s="43"/>
      <c r="O29" s="43">
        <v>36185.4</v>
      </c>
      <c r="P29" s="43"/>
      <c r="Q29" s="43">
        <v>535130.69999999995</v>
      </c>
      <c r="R29" s="43"/>
      <c r="S29" s="54">
        <f t="shared" si="14"/>
        <v>-498945.29999999993</v>
      </c>
      <c r="T29" s="54"/>
      <c r="U29" s="46">
        <f t="shared" si="15"/>
        <v>404659.30000000005</v>
      </c>
      <c r="V29" s="46"/>
      <c r="W29" s="43">
        <f>423454.9+15084.5-22828.2</f>
        <v>415711.2</v>
      </c>
      <c r="X29" s="43"/>
      <c r="Y29" s="57">
        <f t="shared" si="16"/>
        <v>-11051.899999999965</v>
      </c>
      <c r="Z29" s="57"/>
      <c r="AA29" s="46">
        <f t="shared" si="17"/>
        <v>216060.70000000004</v>
      </c>
      <c r="AB29" s="46"/>
    </row>
    <row r="30" spans="2:28" ht="9.9499999999999993" customHeight="1" x14ac:dyDescent="0.15">
      <c r="B30" s="18">
        <v>2009</v>
      </c>
      <c r="C30" s="42">
        <v>2621375.1</v>
      </c>
      <c r="D30" s="42"/>
      <c r="E30" s="47">
        <v>1845978</v>
      </c>
      <c r="F30" s="48"/>
      <c r="G30" s="80">
        <f t="shared" si="12"/>
        <v>775397.10000000009</v>
      </c>
      <c r="H30" s="80"/>
      <c r="I30" s="80"/>
      <c r="J30" s="43">
        <v>262812.5</v>
      </c>
      <c r="K30" s="43"/>
      <c r="L30" s="43"/>
      <c r="M30" s="43">
        <f t="shared" si="13"/>
        <v>512584.60000000009</v>
      </c>
      <c r="N30" s="43"/>
      <c r="O30" s="43">
        <v>195810.4</v>
      </c>
      <c r="P30" s="43"/>
      <c r="Q30" s="43">
        <v>613631.69999999995</v>
      </c>
      <c r="R30" s="43"/>
      <c r="S30" s="54">
        <f t="shared" si="14"/>
        <v>-417821.29999999993</v>
      </c>
      <c r="T30" s="54"/>
      <c r="U30" s="46">
        <f t="shared" si="15"/>
        <v>94763.300000000163</v>
      </c>
      <c r="V30" s="46"/>
      <c r="W30" s="43">
        <f>375717.3+15925.9-25732.6</f>
        <v>365910.60000000003</v>
      </c>
      <c r="X30" s="43"/>
      <c r="Y30" s="57">
        <f t="shared" si="16"/>
        <v>-271147.29999999987</v>
      </c>
      <c r="Z30" s="57"/>
      <c r="AA30" s="46">
        <f t="shared" si="17"/>
        <v>-8334.7999999998719</v>
      </c>
      <c r="AB30" s="46"/>
    </row>
    <row r="31" spans="2:28" ht="3" customHeight="1" x14ac:dyDescent="0.15">
      <c r="B31" s="18"/>
      <c r="C31" s="42"/>
      <c r="D31" s="42"/>
      <c r="E31" s="47"/>
      <c r="F31" s="48"/>
      <c r="G31" s="67"/>
      <c r="H31" s="68"/>
      <c r="I31" s="69"/>
      <c r="J31" s="58"/>
      <c r="K31" s="70"/>
      <c r="L31" s="59"/>
      <c r="M31" s="58"/>
      <c r="N31" s="59"/>
      <c r="O31" s="58"/>
      <c r="P31" s="59"/>
      <c r="Q31" s="58"/>
      <c r="R31" s="59"/>
      <c r="S31" s="71"/>
      <c r="T31" s="72"/>
      <c r="U31" s="62"/>
      <c r="V31" s="63"/>
      <c r="W31" s="58"/>
      <c r="X31" s="59"/>
      <c r="Y31" s="60"/>
      <c r="Z31" s="61"/>
      <c r="AA31" s="62"/>
      <c r="AB31" s="63"/>
    </row>
    <row r="32" spans="2:28" ht="9.9499999999999993" customHeight="1" x14ac:dyDescent="0.15">
      <c r="B32" s="18">
        <v>2010</v>
      </c>
      <c r="C32" s="42">
        <v>2893624.7</v>
      </c>
      <c r="D32" s="42"/>
      <c r="E32" s="47">
        <v>1973276.4</v>
      </c>
      <c r="F32" s="48"/>
      <c r="G32" s="80">
        <f>C32-E32</f>
        <v>920348.30000000028</v>
      </c>
      <c r="H32" s="80"/>
      <c r="I32" s="80"/>
      <c r="J32" s="43">
        <v>255755.1</v>
      </c>
      <c r="K32" s="43"/>
      <c r="L32" s="43"/>
      <c r="M32" s="43">
        <f>G32-J32</f>
        <v>664593.2000000003</v>
      </c>
      <c r="N32" s="43"/>
      <c r="O32" s="43">
        <v>66818.3</v>
      </c>
      <c r="P32" s="43"/>
      <c r="Q32" s="43">
        <v>667348.80000000005</v>
      </c>
      <c r="R32" s="43"/>
      <c r="S32" s="54">
        <f>O32-Q32</f>
        <v>-600530.5</v>
      </c>
      <c r="T32" s="54"/>
      <c r="U32" s="46">
        <f>M32+S32</f>
        <v>64062.700000000303</v>
      </c>
      <c r="V32" s="46"/>
      <c r="W32" s="43">
        <f>437327.6+21580.1-27852.7</f>
        <v>431054.99999999994</v>
      </c>
      <c r="X32" s="43"/>
      <c r="Y32" s="57">
        <f>U32-W32</f>
        <v>-366992.29999999964</v>
      </c>
      <c r="Z32" s="57"/>
      <c r="AA32" s="46">
        <f>Y32+J32</f>
        <v>-111237.19999999963</v>
      </c>
      <c r="AB32" s="46"/>
    </row>
    <row r="33" spans="2:33" ht="9.9499999999999993" customHeight="1" x14ac:dyDescent="0.15">
      <c r="B33" s="18">
        <v>2011</v>
      </c>
      <c r="C33" s="42">
        <v>3230112.7</v>
      </c>
      <c r="D33" s="42"/>
      <c r="E33" s="47">
        <v>2174072.3000000003</v>
      </c>
      <c r="F33" s="48"/>
      <c r="G33" s="49">
        <f>C33-E33</f>
        <v>1056040.3999999999</v>
      </c>
      <c r="H33" s="50"/>
      <c r="I33" s="51"/>
      <c r="J33" s="43">
        <v>273931.3</v>
      </c>
      <c r="K33" s="43"/>
      <c r="L33" s="43"/>
      <c r="M33" s="43">
        <f>G33-J33</f>
        <v>782109.09999999986</v>
      </c>
      <c r="N33" s="43"/>
      <c r="O33" s="43">
        <v>40967.300000000003</v>
      </c>
      <c r="P33" s="43"/>
      <c r="Q33" s="43">
        <v>710843.5</v>
      </c>
      <c r="R33" s="43"/>
      <c r="S33" s="54">
        <f>O33-Q33</f>
        <v>-669876.19999999995</v>
      </c>
      <c r="T33" s="54"/>
      <c r="U33" s="46">
        <f>M33+S33</f>
        <v>112232.89999999991</v>
      </c>
      <c r="V33" s="46"/>
      <c r="W33" s="43">
        <f>477256.2+19653.5-27267</f>
        <v>469642.7</v>
      </c>
      <c r="X33" s="43"/>
      <c r="Y33" s="57">
        <f>U33-W33</f>
        <v>-357409.8000000001</v>
      </c>
      <c r="Z33" s="57"/>
      <c r="AA33" s="46">
        <f>Y33+J33</f>
        <v>-83478.500000000116</v>
      </c>
      <c r="AB33" s="46"/>
    </row>
    <row r="34" spans="2:33" ht="9.9499999999999993" customHeight="1" x14ac:dyDescent="0.2">
      <c r="B34" s="18">
        <v>2012</v>
      </c>
      <c r="C34" s="42">
        <v>3495659.6911559994</v>
      </c>
      <c r="D34" s="42"/>
      <c r="E34" s="47">
        <v>2374473.0837270003</v>
      </c>
      <c r="F34" s="48"/>
      <c r="G34" s="49">
        <f>C34-E34</f>
        <v>1121186.6074289992</v>
      </c>
      <c r="H34" s="50"/>
      <c r="I34" s="51"/>
      <c r="J34" s="43">
        <v>305118.54513400001</v>
      </c>
      <c r="K34" s="43"/>
      <c r="L34" s="43">
        <v>488001.164834</v>
      </c>
      <c r="M34" s="43">
        <f>G34-J34</f>
        <v>816068.06229499914</v>
      </c>
      <c r="N34" s="43"/>
      <c r="O34" s="43">
        <v>18869.839402999998</v>
      </c>
      <c r="P34" s="43"/>
      <c r="Q34" s="43">
        <v>747585.18900799996</v>
      </c>
      <c r="R34" s="43"/>
      <c r="S34" s="54">
        <f>O34-Q34</f>
        <v>-728715.349605</v>
      </c>
      <c r="T34" s="54"/>
      <c r="U34" s="46">
        <f>M34+S34</f>
        <v>87352.712689999142</v>
      </c>
      <c r="V34" s="46"/>
      <c r="W34" s="43">
        <f>494264.53239+20820.008318-27083.375874</f>
        <v>488001.164834</v>
      </c>
      <c r="X34" s="43"/>
      <c r="Y34" s="57">
        <f>U34-W34</f>
        <v>-400648.45214400085</v>
      </c>
      <c r="Z34" s="57"/>
      <c r="AA34" s="46">
        <f>Y34+J34-0.1</f>
        <v>-95530.007010000845</v>
      </c>
      <c r="AB34" s="46"/>
      <c r="AD34"/>
      <c r="AE34"/>
      <c r="AF34"/>
      <c r="AG34"/>
    </row>
    <row r="35" spans="2:33" ht="9.9499999999999993" customHeight="1" x14ac:dyDescent="0.2">
      <c r="B35" s="18">
        <v>2013</v>
      </c>
      <c r="C35" s="42">
        <v>3798003.1357680005</v>
      </c>
      <c r="D35" s="42"/>
      <c r="E35" s="47">
        <v>2461564.0468649995</v>
      </c>
      <c r="F35" s="48"/>
      <c r="G35" s="49">
        <v>1336439.088903001</v>
      </c>
      <c r="H35" s="50"/>
      <c r="I35" s="51"/>
      <c r="J35" s="43">
        <v>314551.40058527002</v>
      </c>
      <c r="K35" s="43"/>
      <c r="L35" s="43"/>
      <c r="M35" s="52">
        <v>1021887.688317731</v>
      </c>
      <c r="N35" s="53"/>
      <c r="O35" s="43">
        <v>2412.480552</v>
      </c>
      <c r="P35" s="43"/>
      <c r="Q35" s="43">
        <v>881964.6758219999</v>
      </c>
      <c r="R35" s="43"/>
      <c r="S35" s="54">
        <v>-879552.19527000003</v>
      </c>
      <c r="T35" s="54"/>
      <c r="U35" s="55">
        <v>142335.49304773111</v>
      </c>
      <c r="V35" s="56"/>
      <c r="W35" s="43">
        <f>532455.480577+15815.307429-34673.422329</f>
        <v>513597.36567699997</v>
      </c>
      <c r="X35" s="43"/>
      <c r="Y35" s="44">
        <f>U35-W35</f>
        <v>-371261.87262926885</v>
      </c>
      <c r="Z35" s="45"/>
      <c r="AA35" s="46">
        <f>Y35+J35</f>
        <v>-56710.47204399883</v>
      </c>
      <c r="AB35" s="46"/>
      <c r="AD35"/>
      <c r="AE35"/>
      <c r="AF35"/>
      <c r="AG35"/>
    </row>
    <row r="36" spans="2:33" ht="9.9499999999999993" customHeight="1" x14ac:dyDescent="0.2">
      <c r="B36" s="18">
        <v>2014</v>
      </c>
      <c r="C36" s="42">
        <v>3980288.8501499998</v>
      </c>
      <c r="D36" s="42"/>
      <c r="E36" s="47">
        <v>2711961.8074759999</v>
      </c>
      <c r="F36" s="48"/>
      <c r="G36" s="49">
        <f>C36-E36</f>
        <v>1268327.0426739999</v>
      </c>
      <c r="H36" s="50"/>
      <c r="I36" s="51"/>
      <c r="J36" s="43">
        <v>345973.728451</v>
      </c>
      <c r="K36" s="43"/>
      <c r="L36" s="43"/>
      <c r="M36" s="52">
        <f>G36-J36</f>
        <v>922353.31422299985</v>
      </c>
      <c r="N36" s="53"/>
      <c r="O36" s="43">
        <v>2767.2811900000002</v>
      </c>
      <c r="P36" s="43"/>
      <c r="Q36" s="43">
        <v>900092.78446300002</v>
      </c>
      <c r="R36" s="43"/>
      <c r="S36" s="54">
        <f>O36-Q36</f>
        <v>-897325.50327300001</v>
      </c>
      <c r="T36" s="54"/>
      <c r="U36" s="55">
        <f>M36+S36</f>
        <v>25027.810949999839</v>
      </c>
      <c r="V36" s="56"/>
      <c r="W36" s="43">
        <f>584904.348705+23876.237966-36941.614666</f>
        <v>571838.97200499999</v>
      </c>
      <c r="X36" s="43"/>
      <c r="Y36" s="57">
        <f>U36-W36</f>
        <v>-546811.16105500015</v>
      </c>
      <c r="Z36" s="57"/>
      <c r="AA36" s="46">
        <f>Y36+J36</f>
        <v>-200837.43260400015</v>
      </c>
      <c r="AB36" s="46"/>
      <c r="AD36"/>
      <c r="AE36"/>
      <c r="AF36"/>
      <c r="AG36"/>
    </row>
    <row r="37" spans="2:33" ht="3" customHeight="1" x14ac:dyDescent="0.2">
      <c r="B37" s="18"/>
      <c r="C37" s="42"/>
      <c r="D37" s="42"/>
      <c r="E37" s="38"/>
      <c r="F37" s="39"/>
      <c r="G37" s="22"/>
      <c r="H37" s="23"/>
      <c r="I37" s="24"/>
      <c r="J37" s="29"/>
      <c r="K37" s="33"/>
      <c r="L37" s="30"/>
      <c r="M37" s="25"/>
      <c r="N37" s="26"/>
      <c r="O37" s="29"/>
      <c r="P37" s="30"/>
      <c r="Q37" s="29"/>
      <c r="R37" s="30"/>
      <c r="S37" s="34"/>
      <c r="T37" s="35"/>
      <c r="U37" s="27"/>
      <c r="V37" s="28"/>
      <c r="W37" s="29"/>
      <c r="X37" s="30"/>
      <c r="Y37" s="36"/>
      <c r="Z37" s="37"/>
      <c r="AA37" s="31"/>
      <c r="AB37" s="32"/>
      <c r="AD37"/>
      <c r="AE37"/>
      <c r="AF37"/>
      <c r="AG37"/>
    </row>
    <row r="38" spans="2:33" ht="9.9499999999999993" customHeight="1" x14ac:dyDescent="0.2">
      <c r="B38" s="18">
        <v>2015</v>
      </c>
      <c r="C38" s="42">
        <f>4266989.5-O38</f>
        <v>4158392.4</v>
      </c>
      <c r="D38" s="42"/>
      <c r="E38" s="47">
        <f>3853981.9-Q38</f>
        <v>2905208</v>
      </c>
      <c r="F38" s="48"/>
      <c r="G38" s="49">
        <f>C38-E38</f>
        <v>1253184.3999999999</v>
      </c>
      <c r="H38" s="50"/>
      <c r="I38" s="51"/>
      <c r="J38" s="43">
        <v>408287.2</v>
      </c>
      <c r="K38" s="43"/>
      <c r="L38" s="43"/>
      <c r="M38" s="52">
        <f>G38-J38</f>
        <v>844897.2</v>
      </c>
      <c r="N38" s="53"/>
      <c r="O38" s="43">
        <v>108597.1</v>
      </c>
      <c r="P38" s="43"/>
      <c r="Q38" s="43">
        <v>948773.9</v>
      </c>
      <c r="R38" s="43"/>
      <c r="S38" s="54">
        <f>O38-Q38</f>
        <v>-840176.8</v>
      </c>
      <c r="T38" s="54"/>
      <c r="U38" s="55">
        <f>M38+S38</f>
        <v>4720.3999999999069</v>
      </c>
      <c r="V38" s="56"/>
      <c r="W38" s="110">
        <v>623855.69999999995</v>
      </c>
      <c r="X38" s="110"/>
      <c r="Y38" s="57">
        <f>U38-W38</f>
        <v>-619135.30000000005</v>
      </c>
      <c r="Z38" s="57"/>
      <c r="AA38" s="111">
        <v>-210848.1</v>
      </c>
      <c r="AB38" s="111"/>
      <c r="AD38"/>
      <c r="AE38"/>
      <c r="AF38"/>
      <c r="AG38"/>
    </row>
    <row r="39" spans="2:33" ht="9.9499999999999993" customHeight="1" x14ac:dyDescent="0.2">
      <c r="B39" s="18">
        <v>2016</v>
      </c>
      <c r="C39" s="42">
        <f>4845530.3-O39</f>
        <v>4755885.0999999996</v>
      </c>
      <c r="D39" s="42"/>
      <c r="E39" s="47">
        <f>4190237.6-Q39</f>
        <v>2997041.8</v>
      </c>
      <c r="F39" s="48"/>
      <c r="G39" s="49">
        <f>C39-E39</f>
        <v>1758843.2999999998</v>
      </c>
      <c r="H39" s="50"/>
      <c r="I39" s="51"/>
      <c r="J39" s="58">
        <v>473019.7</v>
      </c>
      <c r="K39" s="112"/>
      <c r="L39" s="113"/>
      <c r="M39" s="52">
        <f>G39-J39</f>
        <v>1285823.5999999999</v>
      </c>
      <c r="N39" s="53"/>
      <c r="O39" s="43">
        <v>89645.2</v>
      </c>
      <c r="P39" s="43"/>
      <c r="Q39" s="52">
        <v>1193195.8</v>
      </c>
      <c r="R39" s="53"/>
      <c r="S39" s="54">
        <f>O39-Q39</f>
        <v>-1103550.6000000001</v>
      </c>
      <c r="T39" s="54"/>
      <c r="U39" s="55">
        <f>M39+S39</f>
        <v>182272.99999999977</v>
      </c>
      <c r="V39" s="56"/>
      <c r="W39" s="110">
        <f>693777.6+20814.7-33441.4</f>
        <v>681150.89999999991</v>
      </c>
      <c r="X39" s="110"/>
      <c r="Y39" s="57">
        <f>U39-W39</f>
        <v>-498877.90000000014</v>
      </c>
      <c r="Z39" s="57"/>
      <c r="AA39" s="111">
        <v>-25858.2</v>
      </c>
      <c r="AB39" s="111"/>
      <c r="AD39"/>
      <c r="AE39"/>
      <c r="AF39"/>
      <c r="AG39"/>
    </row>
    <row r="40" spans="2:33" ht="3" customHeight="1" x14ac:dyDescent="0.2">
      <c r="B40" s="19"/>
      <c r="C40" s="64"/>
      <c r="D40" s="65"/>
      <c r="E40" s="64"/>
      <c r="F40" s="65"/>
      <c r="G40" s="64"/>
      <c r="H40" s="66"/>
      <c r="I40" s="65"/>
      <c r="J40" s="64"/>
      <c r="K40" s="66"/>
      <c r="L40" s="65"/>
      <c r="M40" s="64"/>
      <c r="N40" s="65"/>
      <c r="O40" s="64"/>
      <c r="P40" s="65"/>
      <c r="Q40" s="64"/>
      <c r="R40" s="65"/>
      <c r="S40" s="64"/>
      <c r="T40" s="65"/>
      <c r="U40" s="64"/>
      <c r="V40" s="65"/>
      <c r="W40" s="64"/>
      <c r="X40" s="65"/>
      <c r="Y40" s="64"/>
      <c r="Z40" s="65"/>
      <c r="AA40" s="64"/>
      <c r="AB40" s="65"/>
      <c r="AD40"/>
      <c r="AE40"/>
      <c r="AF40"/>
      <c r="AG40"/>
    </row>
    <row r="41" spans="2:33" ht="15" customHeight="1" x14ac:dyDescent="0.2">
      <c r="B41" s="114" t="s">
        <v>41</v>
      </c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D41"/>
      <c r="AE41"/>
      <c r="AF41"/>
      <c r="AG41"/>
    </row>
    <row r="42" spans="2:33" s="3" customFormat="1" ht="14.25" customHeight="1" x14ac:dyDescent="0.2">
      <c r="B42" s="116" t="s">
        <v>42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</row>
    <row r="43" spans="2:33" s="3" customFormat="1" ht="8.25" customHeight="1" x14ac:dyDescent="0.2">
      <c r="B43" s="116" t="s">
        <v>30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</row>
    <row r="44" spans="2:33" s="3" customFormat="1" ht="8.1" customHeight="1" x14ac:dyDescent="0.2">
      <c r="B44" s="116" t="s">
        <v>31</v>
      </c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</row>
    <row r="45" spans="2:33" s="3" customFormat="1" ht="15" customHeight="1" x14ac:dyDescent="0.2">
      <c r="B45" s="116" t="s">
        <v>43</v>
      </c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</row>
    <row r="46" spans="2:33" s="3" customFormat="1" ht="16.5" customHeight="1" x14ac:dyDescent="0.2">
      <c r="B46" s="116" t="s">
        <v>44</v>
      </c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</row>
    <row r="47" spans="2:33" ht="9" customHeight="1" x14ac:dyDescent="0.2">
      <c r="B47" s="118" t="s">
        <v>45</v>
      </c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</row>
    <row r="48" spans="2:33" ht="6.95" customHeight="1" x14ac:dyDescent="0.15">
      <c r="B48" s="40" t="s">
        <v>35</v>
      </c>
      <c r="C48" s="41"/>
      <c r="D48" s="41"/>
      <c r="E48" s="41"/>
      <c r="F48" s="41"/>
      <c r="G48" s="41"/>
      <c r="H48" s="41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spans="2:28" ht="8.1" customHeight="1" x14ac:dyDescent="0.15">
      <c r="B49" s="3"/>
    </row>
    <row r="50" spans="2:28" ht="8.1" customHeight="1" x14ac:dyDescent="0.15">
      <c r="B50" s="3"/>
    </row>
    <row r="51" spans="2:28" ht="8.1" customHeight="1" x14ac:dyDescent="0.15"/>
    <row r="52" spans="2:28" ht="8.1" customHeight="1" x14ac:dyDescent="0.2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2:28" ht="8.1" customHeight="1" x14ac:dyDescent="0.2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2:28" ht="8.1" customHeight="1" x14ac:dyDescent="0.2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2:28" ht="8.1" customHeight="1" x14ac:dyDescent="0.2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2:28" ht="8.1" customHeight="1" x14ac:dyDescent="0.2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2:28" ht="8.1" customHeight="1" x14ac:dyDescent="0.2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2:28" ht="8.1" customHeight="1" x14ac:dyDescent="0.2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</row>
    <row r="59" spans="2:28" ht="8.1" customHeight="1" x14ac:dyDescent="0.2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2:28" ht="8.1" customHeight="1" x14ac:dyDescent="0.2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2:28" ht="8.1" customHeight="1" x14ac:dyDescent="0.2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</row>
    <row r="62" spans="2:28" ht="8.1" customHeight="1" x14ac:dyDescent="0.2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</row>
    <row r="63" spans="2:28" ht="8.1" customHeight="1" x14ac:dyDescent="0.2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</row>
    <row r="64" spans="2:28" ht="8.1" customHeight="1" x14ac:dyDescent="0.2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</row>
    <row r="65" spans="2:28" ht="8.1" customHeight="1" x14ac:dyDescent="0.2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</row>
    <row r="66" spans="2:28" ht="8.1" customHeight="1" x14ac:dyDescent="0.2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</row>
    <row r="67" spans="2:28" ht="8.1" customHeight="1" x14ac:dyDescent="0.2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</row>
    <row r="68" spans="2:28" ht="8.1" customHeight="1" x14ac:dyDescent="0.2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</row>
    <row r="69" spans="2:28" ht="8.1" customHeight="1" x14ac:dyDescent="0.2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</row>
    <row r="70" spans="2:28" ht="8.1" customHeight="1" x14ac:dyDescent="0.2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</row>
    <row r="71" spans="2:28" ht="8.1" customHeight="1" x14ac:dyDescent="0.2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</row>
    <row r="72" spans="2:28" ht="8.1" customHeight="1" x14ac:dyDescent="0.2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</row>
    <row r="73" spans="2:28" ht="8.1" customHeight="1" x14ac:dyDescent="0.2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</row>
    <row r="74" spans="2:28" ht="8.1" customHeight="1" x14ac:dyDescent="0.2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</row>
    <row r="75" spans="2:28" ht="8.1" customHeight="1" x14ac:dyDescent="0.2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</row>
    <row r="76" spans="2:28" ht="8.1" customHeight="1" x14ac:dyDescent="0.2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</row>
    <row r="77" spans="2:28" ht="8.1" customHeight="1" x14ac:dyDescent="0.15"/>
    <row r="78" spans="2:28" ht="8.1" customHeight="1" x14ac:dyDescent="0.15"/>
    <row r="79" spans="2:28" ht="8.1" customHeight="1" x14ac:dyDescent="0.15"/>
  </sheetData>
  <mergeCells count="388">
    <mergeCell ref="B41:AB41"/>
    <mergeCell ref="B42:AB42"/>
    <mergeCell ref="B43:AB43"/>
    <mergeCell ref="B44:AB44"/>
    <mergeCell ref="B45:AB45"/>
    <mergeCell ref="B46:AB46"/>
    <mergeCell ref="B47:AB47"/>
    <mergeCell ref="AA39:AB39"/>
    <mergeCell ref="G39:I39"/>
    <mergeCell ref="M39:N39"/>
    <mergeCell ref="S39:T39"/>
    <mergeCell ref="U39:V39"/>
    <mergeCell ref="Y39:Z39"/>
    <mergeCell ref="C39:D39"/>
    <mergeCell ref="E39:F39"/>
    <mergeCell ref="J39:L39"/>
    <mergeCell ref="O39:P39"/>
    <mergeCell ref="Q39:R39"/>
    <mergeCell ref="W39:X39"/>
    <mergeCell ref="U36:V36"/>
    <mergeCell ref="W34:X34"/>
    <mergeCell ref="Y34:Z34"/>
    <mergeCell ref="AA34:AB34"/>
    <mergeCell ref="C34:D34"/>
    <mergeCell ref="E34:F34"/>
    <mergeCell ref="G34:I34"/>
    <mergeCell ref="J34:L34"/>
    <mergeCell ref="M34:N34"/>
    <mergeCell ref="O34:P34"/>
    <mergeCell ref="Q34:R34"/>
    <mergeCell ref="S34:T34"/>
    <mergeCell ref="U34:V34"/>
    <mergeCell ref="G33:I33"/>
    <mergeCell ref="G38:I38"/>
    <mergeCell ref="W38:X38"/>
    <mergeCell ref="Y38:Z38"/>
    <mergeCell ref="AA38:AB38"/>
    <mergeCell ref="C38:D38"/>
    <mergeCell ref="E38:F38"/>
    <mergeCell ref="J38:L38"/>
    <mergeCell ref="M38:N38"/>
    <mergeCell ref="O38:P38"/>
    <mergeCell ref="Q38:R38"/>
    <mergeCell ref="S38:T38"/>
    <mergeCell ref="U38:V38"/>
    <mergeCell ref="W33:X33"/>
    <mergeCell ref="Y33:Z33"/>
    <mergeCell ref="AA33:AB33"/>
    <mergeCell ref="C33:D33"/>
    <mergeCell ref="E33:F33"/>
    <mergeCell ref="J33:L33"/>
    <mergeCell ref="M33:N33"/>
    <mergeCell ref="O33:P33"/>
    <mergeCell ref="Q33:R33"/>
    <mergeCell ref="S33:T33"/>
    <mergeCell ref="U33:V33"/>
    <mergeCell ref="Q32:R32"/>
    <mergeCell ref="S32:T32"/>
    <mergeCell ref="U32:V32"/>
    <mergeCell ref="W32:X32"/>
    <mergeCell ref="Y32:Z32"/>
    <mergeCell ref="AA32:AB32"/>
    <mergeCell ref="C32:D32"/>
    <mergeCell ref="E32:F32"/>
    <mergeCell ref="J32:L32"/>
    <mergeCell ref="M32:N32"/>
    <mergeCell ref="O32:P32"/>
    <mergeCell ref="G32:I32"/>
    <mergeCell ref="Q30:R30"/>
    <mergeCell ref="S30:T30"/>
    <mergeCell ref="U30:V30"/>
    <mergeCell ref="W30:X30"/>
    <mergeCell ref="Y30:Z30"/>
    <mergeCell ref="AA30:AB30"/>
    <mergeCell ref="C30:D30"/>
    <mergeCell ref="E30:F30"/>
    <mergeCell ref="G30:I30"/>
    <mergeCell ref="J30:L30"/>
    <mergeCell ref="M30:N30"/>
    <mergeCell ref="O30:P30"/>
    <mergeCell ref="AA23:AB23"/>
    <mergeCell ref="M23:N23"/>
    <mergeCell ref="O23:P23"/>
    <mergeCell ref="Q23:R23"/>
    <mergeCell ref="S23:T23"/>
    <mergeCell ref="U23:V23"/>
    <mergeCell ref="Y13:Z13"/>
    <mergeCell ref="Y6:Z10"/>
    <mergeCell ref="U22:V22"/>
    <mergeCell ref="W22:X22"/>
    <mergeCell ref="Y22:Z22"/>
    <mergeCell ref="W23:X23"/>
    <mergeCell ref="Y23:Z23"/>
    <mergeCell ref="W13:X13"/>
    <mergeCell ref="Q13:R13"/>
    <mergeCell ref="Y20:Z20"/>
    <mergeCell ref="O21:P21"/>
    <mergeCell ref="S10:T10"/>
    <mergeCell ref="AA20:AB20"/>
    <mergeCell ref="W20:X20"/>
    <mergeCell ref="M20:N20"/>
    <mergeCell ref="W14:X14"/>
    <mergeCell ref="Y14:Z14"/>
    <mergeCell ref="AA14:AB14"/>
    <mergeCell ref="Y29:Z29"/>
    <mergeCell ref="AA29:AB29"/>
    <mergeCell ref="AA25:AB25"/>
    <mergeCell ref="W26:X26"/>
    <mergeCell ref="Y26:Z26"/>
    <mergeCell ref="W27:X27"/>
    <mergeCell ref="Y27:Z27"/>
    <mergeCell ref="Q29:R29"/>
    <mergeCell ref="S26:T26"/>
    <mergeCell ref="U26:V26"/>
    <mergeCell ref="S29:T29"/>
    <mergeCell ref="U29:V29"/>
    <mergeCell ref="W29:X29"/>
    <mergeCell ref="AA26:AB26"/>
    <mergeCell ref="W28:X28"/>
    <mergeCell ref="Y28:Z28"/>
    <mergeCell ref="AA28:AB28"/>
    <mergeCell ref="AA27:AB27"/>
    <mergeCell ref="S27:T27"/>
    <mergeCell ref="U27:V27"/>
    <mergeCell ref="U25:V25"/>
    <mergeCell ref="C29:D29"/>
    <mergeCell ref="E29:F29"/>
    <mergeCell ref="G29:I29"/>
    <mergeCell ref="J29:L29"/>
    <mergeCell ref="M29:N29"/>
    <mergeCell ref="O29:P29"/>
    <mergeCell ref="S8:T8"/>
    <mergeCell ref="O6:T6"/>
    <mergeCell ref="Q8:R8"/>
    <mergeCell ref="C26:D26"/>
    <mergeCell ref="E26:F26"/>
    <mergeCell ref="G26:I26"/>
    <mergeCell ref="J26:L26"/>
    <mergeCell ref="M26:N26"/>
    <mergeCell ref="O26:P26"/>
    <mergeCell ref="M22:N22"/>
    <mergeCell ref="O22:P22"/>
    <mergeCell ref="C27:D27"/>
    <mergeCell ref="E27:F27"/>
    <mergeCell ref="G27:I27"/>
    <mergeCell ref="J27:L27"/>
    <mergeCell ref="M27:N27"/>
    <mergeCell ref="Q24:R24"/>
    <mergeCell ref="C22:D22"/>
    <mergeCell ref="B6:B11"/>
    <mergeCell ref="G7:I7"/>
    <mergeCell ref="G11:I11"/>
    <mergeCell ref="U6:V11"/>
    <mergeCell ref="J9:L9"/>
    <mergeCell ref="M9:N9"/>
    <mergeCell ref="O8:P8"/>
    <mergeCell ref="O10:P10"/>
    <mergeCell ref="G8:I8"/>
    <mergeCell ref="G10:I10"/>
    <mergeCell ref="O9:P9"/>
    <mergeCell ref="S9:T9"/>
    <mergeCell ref="Q9:R9"/>
    <mergeCell ref="E9:F9"/>
    <mergeCell ref="E10:F10"/>
    <mergeCell ref="C6:N6"/>
    <mergeCell ref="G9:I9"/>
    <mergeCell ref="J7:L7"/>
    <mergeCell ref="Q10:R10"/>
    <mergeCell ref="M8:N8"/>
    <mergeCell ref="M10:N10"/>
    <mergeCell ref="J8:L8"/>
    <mergeCell ref="J10:L10"/>
    <mergeCell ref="E22:F22"/>
    <mergeCell ref="G22:I22"/>
    <mergeCell ref="J22:L22"/>
    <mergeCell ref="AA22:AB22"/>
    <mergeCell ref="U21:V21"/>
    <mergeCell ref="Q22:R22"/>
    <mergeCell ref="S22:T22"/>
    <mergeCell ref="E13:F13"/>
    <mergeCell ref="E20:F20"/>
    <mergeCell ref="O20:P20"/>
    <mergeCell ref="O13:P13"/>
    <mergeCell ref="Q21:R21"/>
    <mergeCell ref="Y21:Z21"/>
    <mergeCell ref="AA21:AB21"/>
    <mergeCell ref="W21:X21"/>
    <mergeCell ref="U13:V13"/>
    <mergeCell ref="U20:V20"/>
    <mergeCell ref="G21:I21"/>
    <mergeCell ref="J21:L21"/>
    <mergeCell ref="S20:T20"/>
    <mergeCell ref="M21:N21"/>
    <mergeCell ref="Q20:R20"/>
    <mergeCell ref="S21:T21"/>
    <mergeCell ref="J20:L20"/>
    <mergeCell ref="AA10:AB10"/>
    <mergeCell ref="AA9:AB9"/>
    <mergeCell ref="J13:L13"/>
    <mergeCell ref="C8:D8"/>
    <mergeCell ref="C10:D10"/>
    <mergeCell ref="C9:D9"/>
    <mergeCell ref="E8:F8"/>
    <mergeCell ref="S13:T13"/>
    <mergeCell ref="C13:D13"/>
    <mergeCell ref="W12:X12"/>
    <mergeCell ref="Y12:Z12"/>
    <mergeCell ref="AA12:AB12"/>
    <mergeCell ref="C12:D12"/>
    <mergeCell ref="E12:F12"/>
    <mergeCell ref="G12:I12"/>
    <mergeCell ref="J12:L12"/>
    <mergeCell ref="M12:N12"/>
    <mergeCell ref="O12:P12"/>
    <mergeCell ref="Q12:R12"/>
    <mergeCell ref="S12:T12"/>
    <mergeCell ref="U12:V12"/>
    <mergeCell ref="J11:L11"/>
    <mergeCell ref="Q11:R11"/>
    <mergeCell ref="C21:D21"/>
    <mergeCell ref="E21:F21"/>
    <mergeCell ref="W1:AB1"/>
    <mergeCell ref="U24:V24"/>
    <mergeCell ref="W24:X24"/>
    <mergeCell ref="Y24:Z24"/>
    <mergeCell ref="AA24:AB24"/>
    <mergeCell ref="W6:X6"/>
    <mergeCell ref="W8:X8"/>
    <mergeCell ref="W10:X10"/>
    <mergeCell ref="AA13:AB13"/>
    <mergeCell ref="W9:X9"/>
    <mergeCell ref="W7:X7"/>
    <mergeCell ref="G24:I24"/>
    <mergeCell ref="J24:L24"/>
    <mergeCell ref="M24:N24"/>
    <mergeCell ref="S24:T24"/>
    <mergeCell ref="M13:N13"/>
    <mergeCell ref="G23:I23"/>
    <mergeCell ref="G13:I13"/>
    <mergeCell ref="J23:L23"/>
    <mergeCell ref="G20:I20"/>
    <mergeCell ref="AA6:AB6"/>
    <mergeCell ref="AA8:AB8"/>
    <mergeCell ref="C28:D28"/>
    <mergeCell ref="E28:F28"/>
    <mergeCell ref="G28:I28"/>
    <mergeCell ref="J28:L28"/>
    <mergeCell ref="O24:P24"/>
    <mergeCell ref="E24:F24"/>
    <mergeCell ref="J25:L25"/>
    <mergeCell ref="U28:V28"/>
    <mergeCell ref="M28:N28"/>
    <mergeCell ref="O28:P28"/>
    <mergeCell ref="Q28:R28"/>
    <mergeCell ref="S28:T28"/>
    <mergeCell ref="Q27:R27"/>
    <mergeCell ref="O27:P27"/>
    <mergeCell ref="C24:D24"/>
    <mergeCell ref="Q26:R26"/>
    <mergeCell ref="C14:D14"/>
    <mergeCell ref="E14:F14"/>
    <mergeCell ref="G14:I14"/>
    <mergeCell ref="J14:L14"/>
    <mergeCell ref="M14:N14"/>
    <mergeCell ref="O14:P14"/>
    <mergeCell ref="Q14:R14"/>
    <mergeCell ref="S14:T14"/>
    <mergeCell ref="U14:V14"/>
    <mergeCell ref="W15:X15"/>
    <mergeCell ref="Y15:Z15"/>
    <mergeCell ref="AA15:AB15"/>
    <mergeCell ref="C16:D16"/>
    <mergeCell ref="E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C15:D15"/>
    <mergeCell ref="E15:F15"/>
    <mergeCell ref="G15:I15"/>
    <mergeCell ref="J15:L15"/>
    <mergeCell ref="M15:N15"/>
    <mergeCell ref="O15:P15"/>
    <mergeCell ref="Q15:R15"/>
    <mergeCell ref="S15:T15"/>
    <mergeCell ref="U15:V15"/>
    <mergeCell ref="W17:X17"/>
    <mergeCell ref="Y17:Z17"/>
    <mergeCell ref="AA17:AB17"/>
    <mergeCell ref="C18:D18"/>
    <mergeCell ref="E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C17:D17"/>
    <mergeCell ref="E17:F17"/>
    <mergeCell ref="G17:I17"/>
    <mergeCell ref="J17:L17"/>
    <mergeCell ref="M17:N17"/>
    <mergeCell ref="O17:P17"/>
    <mergeCell ref="Q17:R17"/>
    <mergeCell ref="S17:T17"/>
    <mergeCell ref="U17:V17"/>
    <mergeCell ref="W19:X19"/>
    <mergeCell ref="Y19:Z19"/>
    <mergeCell ref="AA19:AB19"/>
    <mergeCell ref="C25:D25"/>
    <mergeCell ref="E25:F25"/>
    <mergeCell ref="G25:I25"/>
    <mergeCell ref="M25:N25"/>
    <mergeCell ref="O25:P25"/>
    <mergeCell ref="Q25:R25"/>
    <mergeCell ref="S25:T25"/>
    <mergeCell ref="W25:X25"/>
    <mergeCell ref="Y25:Z25"/>
    <mergeCell ref="C19:D19"/>
    <mergeCell ref="E19:F19"/>
    <mergeCell ref="G19:I19"/>
    <mergeCell ref="J19:L19"/>
    <mergeCell ref="M19:N19"/>
    <mergeCell ref="O19:P19"/>
    <mergeCell ref="Q19:R19"/>
    <mergeCell ref="S19:T19"/>
    <mergeCell ref="U19:V19"/>
    <mergeCell ref="C20:D20"/>
    <mergeCell ref="C23:D23"/>
    <mergeCell ref="E23:F23"/>
    <mergeCell ref="W31:X31"/>
    <mergeCell ref="Y31:Z31"/>
    <mergeCell ref="AA31:AB31"/>
    <mergeCell ref="C40:D40"/>
    <mergeCell ref="E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C31:D31"/>
    <mergeCell ref="E31:F31"/>
    <mergeCell ref="G31:I31"/>
    <mergeCell ref="J31:L31"/>
    <mergeCell ref="M31:N31"/>
    <mergeCell ref="O31:P31"/>
    <mergeCell ref="Q31:R31"/>
    <mergeCell ref="S31:T31"/>
    <mergeCell ref="U31:V31"/>
    <mergeCell ref="C37:D37"/>
    <mergeCell ref="W35:X35"/>
    <mergeCell ref="Y35:Z35"/>
    <mergeCell ref="AA35:AB35"/>
    <mergeCell ref="C35:D35"/>
    <mergeCell ref="E35:F35"/>
    <mergeCell ref="G35:I35"/>
    <mergeCell ref="J35:L35"/>
    <mergeCell ref="M35:N35"/>
    <mergeCell ref="O35:P35"/>
    <mergeCell ref="Q35:R35"/>
    <mergeCell ref="S35:T35"/>
    <mergeCell ref="U35:V35"/>
    <mergeCell ref="W36:X36"/>
    <mergeCell ref="Y36:Z36"/>
    <mergeCell ref="AA36:AB36"/>
    <mergeCell ref="C36:D36"/>
    <mergeCell ref="E36:F36"/>
    <mergeCell ref="G36:I36"/>
    <mergeCell ref="J36:L36"/>
    <mergeCell ref="M36:N36"/>
    <mergeCell ref="O36:P36"/>
    <mergeCell ref="Q36:R36"/>
    <mergeCell ref="S36:T36"/>
  </mergeCells>
  <phoneticPr fontId="0" type="noConversion"/>
  <pageMargins left="0.98425196850393704" right="0.98425196850393704" top="1.5748031496062993" bottom="0.78740157480314965" header="0.39370078740157483" footer="1.181102362204724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213B (2)</vt:lpstr>
      <vt:lpstr>'213B (2)'!Área_de_impresión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UCG</cp:lastModifiedBy>
  <cp:lastPrinted>2017-08-22T17:13:46Z</cp:lastPrinted>
  <dcterms:created xsi:type="dcterms:W3CDTF">2000-12-12T20:53:55Z</dcterms:created>
  <dcterms:modified xsi:type="dcterms:W3CDTF">2017-08-22T17:15:45Z</dcterms:modified>
</cp:coreProperties>
</file>