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INFORMES DE GOBIERNO\INFORME DE GOBIERNO 2017\IMPRENTA\BANXICO\EXCEL\"/>
    </mc:Choice>
  </mc:AlternateContent>
  <bookViews>
    <workbookView xWindow="7590" yWindow="270" windowWidth="17610" windowHeight="11700" tabRatio="745"/>
  </bookViews>
  <sheets>
    <sheet name="M04_485" sheetId="485" r:id="rId1"/>
    <sheet name="P435 (3)" sheetId="486" state="hidden" r:id="rId2"/>
  </sheets>
  <definedNames>
    <definedName name="_Fill" localSheetId="0" hidden="1">#REF!</definedName>
    <definedName name="_Fill" localSheetId="1" hidden="1">#REF!</definedName>
    <definedName name="_Fill" hidden="1">#REF!</definedName>
    <definedName name="A_impresión_IM" localSheetId="0">#REF!</definedName>
    <definedName name="A_impresión_IM" localSheetId="1">#REF!</definedName>
    <definedName name="A_impresión_IM">#REF!</definedName>
    <definedName name="_xlnm.Print_Area" localSheetId="0">M04_485!$A$1:$S$49</definedName>
    <definedName name="DIFERENCIAS">#N/A</definedName>
    <definedName name="Print_Area" localSheetId="0">M04_485!$A$1:$S$49</definedName>
    <definedName name="Print_Area" localSheetId="1">'P435 (3)'!$B$2:$L$56</definedName>
    <definedName name="VARIABLES">#N/A</definedName>
  </definedNames>
  <calcPr calcId="152511"/>
</workbook>
</file>

<file path=xl/calcChain.xml><?xml version="1.0" encoding="utf-8"?>
<calcChain xmlns="http://schemas.openxmlformats.org/spreadsheetml/2006/main">
  <c r="K5" i="485" l="1"/>
  <c r="J5" i="485"/>
  <c r="H5" i="485"/>
  <c r="G5" i="485"/>
  <c r="B5" i="485"/>
  <c r="L9" i="486" l="1"/>
  <c r="K9" i="486"/>
  <c r="J9" i="486"/>
  <c r="I9" i="486"/>
  <c r="H9" i="486"/>
  <c r="G9" i="486"/>
  <c r="AC9" i="486" s="1"/>
  <c r="F9" i="486"/>
  <c r="E9" i="486"/>
  <c r="D9" i="486"/>
  <c r="Z9" i="486" s="1"/>
  <c r="C9" i="486"/>
  <c r="AA9" i="486" l="1"/>
  <c r="AB9" i="486"/>
  <c r="AD9" i="486"/>
  <c r="AE9" i="486"/>
  <c r="AF9" i="486"/>
  <c r="Z10" i="486"/>
  <c r="AA10" i="486"/>
  <c r="AB10" i="486"/>
  <c r="AC10" i="486"/>
  <c r="AD10" i="486"/>
  <c r="AE10" i="486"/>
  <c r="AF10" i="486"/>
  <c r="Z11" i="486"/>
  <c r="AA11" i="486"/>
  <c r="AB11" i="486"/>
  <c r="AC11" i="486"/>
  <c r="AD11" i="486"/>
  <c r="AE11" i="486"/>
  <c r="AF11" i="486"/>
  <c r="Z12" i="486"/>
  <c r="AA12" i="486"/>
  <c r="AB12" i="486"/>
  <c r="AC12" i="486"/>
  <c r="AD12" i="486"/>
  <c r="AE12" i="486"/>
  <c r="AF12" i="486"/>
  <c r="Z13" i="486"/>
  <c r="AA13" i="486"/>
  <c r="AB13" i="486"/>
  <c r="AC13" i="486"/>
  <c r="AD13" i="486"/>
  <c r="AE13" i="486"/>
  <c r="AF13" i="486"/>
  <c r="Z14" i="486"/>
  <c r="AA14" i="486"/>
  <c r="AB14" i="486"/>
  <c r="AC14" i="486"/>
  <c r="AD14" i="486"/>
  <c r="AE14" i="486"/>
  <c r="AF14" i="486"/>
  <c r="Z15" i="486"/>
  <c r="AA15" i="486"/>
  <c r="AB15" i="486"/>
  <c r="AC15" i="486"/>
  <c r="AD15" i="486"/>
  <c r="AE15" i="486"/>
  <c r="AF15" i="486"/>
  <c r="Z16" i="486"/>
  <c r="AA16" i="486"/>
  <c r="AB16" i="486"/>
  <c r="AC16" i="486"/>
  <c r="AD16" i="486"/>
  <c r="AE16" i="486"/>
  <c r="AF16" i="486"/>
  <c r="Z17" i="486"/>
  <c r="AA17" i="486"/>
  <c r="AB17" i="486"/>
  <c r="AC17" i="486"/>
  <c r="AD17" i="486"/>
  <c r="AE17" i="486"/>
  <c r="AF17" i="486"/>
  <c r="Z18" i="486"/>
  <c r="AA18" i="486"/>
  <c r="AB18" i="486"/>
  <c r="AC18" i="486"/>
  <c r="AD18" i="486"/>
  <c r="AE18" i="486"/>
  <c r="AF18" i="486"/>
  <c r="Z19" i="486"/>
  <c r="AA19" i="486"/>
  <c r="AB19" i="486"/>
  <c r="AC19" i="486"/>
  <c r="AD19" i="486"/>
  <c r="AE19" i="486"/>
  <c r="AF19" i="486"/>
  <c r="Z20" i="486"/>
  <c r="AA20" i="486"/>
  <c r="AB20" i="486"/>
  <c r="AC20" i="486"/>
  <c r="AD20" i="486"/>
  <c r="AE20" i="486"/>
  <c r="AF20" i="486"/>
  <c r="Z21" i="486"/>
  <c r="AA21" i="486"/>
  <c r="AB21" i="486"/>
  <c r="AC21" i="486"/>
  <c r="AD21" i="486"/>
  <c r="AE21" i="486"/>
  <c r="AF21" i="486"/>
  <c r="Z22" i="486"/>
  <c r="AA22" i="486"/>
  <c r="AB22" i="486"/>
  <c r="AC22" i="486"/>
  <c r="AD22" i="486"/>
  <c r="AE22" i="486"/>
  <c r="AF22" i="486"/>
  <c r="Z23" i="486"/>
  <c r="AA23" i="486"/>
  <c r="AB23" i="486"/>
  <c r="AC23" i="486"/>
  <c r="AD23" i="486"/>
  <c r="AE23" i="486"/>
  <c r="AF23" i="486"/>
  <c r="Z24" i="486"/>
  <c r="AA24" i="486"/>
  <c r="AB24" i="486"/>
  <c r="AC24" i="486"/>
  <c r="AD24" i="486"/>
  <c r="AE24" i="486"/>
  <c r="AF24" i="486"/>
  <c r="Z25" i="486"/>
  <c r="AA25" i="486"/>
  <c r="AB25" i="486"/>
  <c r="AC25" i="486"/>
  <c r="AD25" i="486"/>
  <c r="AE25" i="486"/>
  <c r="AF25" i="486"/>
  <c r="Z26" i="486"/>
  <c r="AA26" i="486"/>
  <c r="AB26" i="486"/>
  <c r="AC26" i="486"/>
  <c r="AD26" i="486"/>
  <c r="AE26" i="486"/>
  <c r="AF26" i="486"/>
  <c r="Z27" i="486"/>
  <c r="AA27" i="486"/>
  <c r="AB27" i="486"/>
  <c r="AC27" i="486"/>
  <c r="AD27" i="486"/>
  <c r="AE27" i="486"/>
  <c r="AF27" i="486"/>
  <c r="Z28" i="486"/>
  <c r="AA28" i="486"/>
  <c r="AB28" i="486"/>
  <c r="AC28" i="486"/>
  <c r="AD28" i="486"/>
  <c r="AE28" i="486"/>
  <c r="AF28" i="486"/>
  <c r="Z29" i="486"/>
  <c r="AA29" i="486"/>
  <c r="AB29" i="486"/>
  <c r="AC29" i="486"/>
  <c r="AD29" i="486"/>
  <c r="AE29" i="486"/>
  <c r="AF29" i="486"/>
  <c r="Z30" i="486"/>
  <c r="AA30" i="486"/>
  <c r="AB30" i="486"/>
  <c r="AC30" i="486"/>
  <c r="AD30" i="486"/>
  <c r="AE30" i="486"/>
  <c r="AF30" i="486"/>
  <c r="Z31" i="486"/>
  <c r="AA31" i="486"/>
  <c r="AB31" i="486"/>
  <c r="AC31" i="486"/>
  <c r="AD31" i="486"/>
  <c r="AE31" i="486"/>
  <c r="AF31" i="486"/>
  <c r="Z32" i="486"/>
  <c r="AA32" i="486"/>
  <c r="AB32" i="486"/>
  <c r="AC32" i="486"/>
  <c r="AD32" i="486"/>
  <c r="AE32" i="486"/>
  <c r="AF32" i="486"/>
  <c r="Z33" i="486"/>
  <c r="AA33" i="486"/>
  <c r="AB33" i="486"/>
  <c r="AC33" i="486"/>
  <c r="AD33" i="486"/>
  <c r="AE33" i="486"/>
  <c r="AF33" i="486"/>
  <c r="Z34" i="486"/>
  <c r="AA34" i="486"/>
  <c r="AB34" i="486"/>
  <c r="AC34" i="486"/>
  <c r="AD34" i="486"/>
  <c r="AE34" i="486"/>
  <c r="AF34" i="486"/>
  <c r="Z35" i="486"/>
  <c r="AA35" i="486"/>
  <c r="AB35" i="486"/>
  <c r="AC35" i="486"/>
  <c r="AD35" i="486"/>
  <c r="AE35" i="486"/>
  <c r="AF35" i="486"/>
  <c r="Z36" i="486"/>
  <c r="AA36" i="486"/>
  <c r="AB36" i="486"/>
  <c r="AC36" i="486"/>
  <c r="AD36" i="486"/>
  <c r="AE36" i="486"/>
  <c r="AF36" i="486"/>
  <c r="Z37" i="486"/>
  <c r="AA37" i="486"/>
  <c r="AB37" i="486"/>
  <c r="AC37" i="486"/>
  <c r="AD37" i="486"/>
  <c r="AE37" i="486"/>
  <c r="AF37" i="486"/>
  <c r="Z38" i="486"/>
  <c r="AA38" i="486"/>
  <c r="AB38" i="486"/>
  <c r="AC38" i="486"/>
  <c r="AD38" i="486"/>
  <c r="AE38" i="486"/>
  <c r="AF38" i="486"/>
  <c r="Z39" i="486"/>
  <c r="AA39" i="486"/>
  <c r="AB39" i="486"/>
  <c r="AC39" i="486"/>
  <c r="AD39" i="486"/>
  <c r="AE39" i="486"/>
  <c r="AF39" i="486"/>
  <c r="Z40" i="486"/>
  <c r="AA40" i="486"/>
  <c r="AB40" i="486"/>
  <c r="AC40" i="486"/>
  <c r="AD40" i="486"/>
  <c r="AE40" i="486"/>
  <c r="AF40" i="486"/>
  <c r="Z41" i="486"/>
  <c r="AA41" i="486"/>
  <c r="AB41" i="486"/>
  <c r="AC41" i="486"/>
  <c r="AD41" i="486"/>
  <c r="AE41" i="486"/>
  <c r="AF41" i="486"/>
  <c r="Z42" i="486"/>
  <c r="AA42" i="486"/>
  <c r="AB42" i="486"/>
  <c r="AC42" i="486"/>
  <c r="AD42" i="486"/>
  <c r="AE42" i="486"/>
  <c r="AF42" i="486"/>
  <c r="Z43" i="486"/>
  <c r="AA43" i="486"/>
  <c r="AB43" i="486"/>
  <c r="AC43" i="486"/>
  <c r="AD43" i="486"/>
  <c r="AE43" i="486"/>
  <c r="AF43" i="486"/>
  <c r="Y10" i="486"/>
  <c r="Y11" i="486"/>
  <c r="Y12" i="486"/>
  <c r="Y13" i="486"/>
  <c r="Y14" i="486"/>
  <c r="Y15" i="486"/>
  <c r="Y16" i="486"/>
  <c r="Y17" i="486"/>
  <c r="Y18" i="486"/>
  <c r="Y19" i="486"/>
  <c r="Y20" i="486"/>
  <c r="Y21" i="486"/>
  <c r="Y22" i="486"/>
  <c r="Y23" i="486"/>
  <c r="Y24" i="486"/>
  <c r="Y25" i="486"/>
  <c r="Y26" i="486"/>
  <c r="Y27" i="486"/>
  <c r="Y28" i="486"/>
  <c r="Y29" i="486"/>
  <c r="Y30" i="486"/>
  <c r="Y31" i="486"/>
  <c r="Y32" i="486"/>
  <c r="Y33" i="486"/>
  <c r="Y34" i="486"/>
  <c r="Y35" i="486"/>
  <c r="Y36" i="486"/>
  <c r="Y37" i="486"/>
  <c r="Y38" i="486"/>
  <c r="Y39" i="486"/>
  <c r="Y40" i="486"/>
  <c r="Y41" i="486"/>
  <c r="Y42" i="486"/>
  <c r="Y43" i="486"/>
  <c r="Y9" i="486"/>
  <c r="AT9" i="486"/>
  <c r="AY20" i="486" l="1"/>
  <c r="AY39" i="486" s="1"/>
  <c r="AX20" i="486"/>
  <c r="AX39" i="486" s="1"/>
  <c r="AW20" i="486"/>
  <c r="AW39" i="486" s="1"/>
  <c r="AV20" i="486"/>
  <c r="AV39" i="486" s="1"/>
  <c r="AU20" i="486"/>
  <c r="AU39" i="486" s="1"/>
  <c r="AT20" i="486"/>
  <c r="AT39" i="486" s="1"/>
  <c r="AS20" i="486"/>
  <c r="AS39" i="486" s="1"/>
  <c r="AR20" i="486"/>
  <c r="AR39" i="486" s="1"/>
  <c r="AQ20" i="486"/>
  <c r="AQ39" i="486" s="1"/>
  <c r="AP20" i="486"/>
  <c r="AP39" i="486" s="1"/>
  <c r="AO20" i="486"/>
  <c r="AO39" i="486" s="1"/>
  <c r="AN20" i="486"/>
  <c r="AN39" i="486" s="1"/>
  <c r="AM20" i="486"/>
  <c r="AM39" i="486" s="1"/>
  <c r="AL20" i="486"/>
  <c r="AL39" i="486" s="1"/>
  <c r="AK20" i="486"/>
  <c r="AK39" i="486" s="1"/>
  <c r="AY19" i="486"/>
  <c r="AY38" i="486" s="1"/>
  <c r="AX19" i="486"/>
  <c r="AX38" i="486" s="1"/>
  <c r="AW19" i="486"/>
  <c r="AW38" i="486" s="1"/>
  <c r="AV19" i="486"/>
  <c r="AV38" i="486" s="1"/>
  <c r="AU19" i="486"/>
  <c r="AU38" i="486" s="1"/>
  <c r="AT19" i="486"/>
  <c r="AT38" i="486" s="1"/>
  <c r="AS19" i="486"/>
  <c r="AS38" i="486" s="1"/>
  <c r="AR19" i="486"/>
  <c r="AR38" i="486" s="1"/>
  <c r="AQ19" i="486"/>
  <c r="AQ38" i="486" s="1"/>
  <c r="AP19" i="486"/>
  <c r="AP38" i="486" s="1"/>
  <c r="AO19" i="486"/>
  <c r="AO38" i="486" s="1"/>
  <c r="AN19" i="486"/>
  <c r="AN38" i="486" s="1"/>
  <c r="AM19" i="486"/>
  <c r="AM38" i="486" s="1"/>
  <c r="AL19" i="486"/>
  <c r="AL38" i="486" s="1"/>
  <c r="AK19" i="486"/>
  <c r="AK38" i="486" s="1"/>
  <c r="AY18" i="486"/>
  <c r="AY37" i="486" s="1"/>
  <c r="AX18" i="486"/>
  <c r="AX37" i="486" s="1"/>
  <c r="AW18" i="486"/>
  <c r="AW37" i="486" s="1"/>
  <c r="AV18" i="486"/>
  <c r="AV37" i="486" s="1"/>
  <c r="AU18" i="486"/>
  <c r="AU37" i="486" s="1"/>
  <c r="AT18" i="486"/>
  <c r="AT37" i="486" s="1"/>
  <c r="AS18" i="486"/>
  <c r="AS37" i="486" s="1"/>
  <c r="AR18" i="486"/>
  <c r="AR37" i="486" s="1"/>
  <c r="AQ18" i="486"/>
  <c r="AQ37" i="486" s="1"/>
  <c r="AP18" i="486"/>
  <c r="AP37" i="486" s="1"/>
  <c r="AO18" i="486"/>
  <c r="AO37" i="486" s="1"/>
  <c r="AN18" i="486"/>
  <c r="AN37" i="486" s="1"/>
  <c r="AM18" i="486"/>
  <c r="AM37" i="486" s="1"/>
  <c r="AL18" i="486"/>
  <c r="AL37" i="486" s="1"/>
  <c r="AK18" i="486"/>
  <c r="AY17" i="486"/>
  <c r="AY36" i="486" s="1"/>
  <c r="AX17" i="486"/>
  <c r="AX36" i="486" s="1"/>
  <c r="AW17" i="486"/>
  <c r="AW36" i="486" s="1"/>
  <c r="AV17" i="486"/>
  <c r="AV36" i="486" s="1"/>
  <c r="AU17" i="486"/>
  <c r="AU36" i="486" s="1"/>
  <c r="AT17" i="486"/>
  <c r="AT36" i="486" s="1"/>
  <c r="AS17" i="486"/>
  <c r="AS36" i="486" s="1"/>
  <c r="AR17" i="486"/>
  <c r="AR36" i="486" s="1"/>
  <c r="AQ17" i="486"/>
  <c r="AQ36" i="486" s="1"/>
  <c r="AP17" i="486"/>
  <c r="AP36" i="486" s="1"/>
  <c r="AO17" i="486"/>
  <c r="AO36" i="486" s="1"/>
  <c r="AN17" i="486"/>
  <c r="AN36" i="486" s="1"/>
  <c r="AM17" i="486"/>
  <c r="AM36" i="486" s="1"/>
  <c r="AL17" i="486"/>
  <c r="AL36" i="486" s="1"/>
  <c r="AK17" i="486"/>
  <c r="AK36" i="486" s="1"/>
  <c r="AY16" i="486"/>
  <c r="AY35" i="486" s="1"/>
  <c r="AX16" i="486"/>
  <c r="AX35" i="486" s="1"/>
  <c r="AW16" i="486"/>
  <c r="AW35" i="486" s="1"/>
  <c r="AV16" i="486"/>
  <c r="AV35" i="486" s="1"/>
  <c r="AU16" i="486"/>
  <c r="AU35" i="486" s="1"/>
  <c r="AT16" i="486"/>
  <c r="AT35" i="486" s="1"/>
  <c r="AS16" i="486"/>
  <c r="AS35" i="486" s="1"/>
  <c r="AR16" i="486"/>
  <c r="AR35" i="486" s="1"/>
  <c r="AQ16" i="486"/>
  <c r="AQ35" i="486" s="1"/>
  <c r="AP16" i="486"/>
  <c r="AP35" i="486" s="1"/>
  <c r="AO16" i="486"/>
  <c r="AO35" i="486" s="1"/>
  <c r="AN16" i="486"/>
  <c r="AN35" i="486" s="1"/>
  <c r="AM16" i="486"/>
  <c r="AM35" i="486" s="1"/>
  <c r="AL16" i="486"/>
  <c r="AL35" i="486" s="1"/>
  <c r="AK16" i="486"/>
  <c r="AK35" i="486" s="1"/>
  <c r="AY15" i="486"/>
  <c r="AY34" i="486" s="1"/>
  <c r="AX15" i="486"/>
  <c r="AX34" i="486" s="1"/>
  <c r="AW15" i="486"/>
  <c r="AW34" i="486" s="1"/>
  <c r="AV15" i="486"/>
  <c r="AV34" i="486" s="1"/>
  <c r="AU15" i="486"/>
  <c r="AU34" i="486" s="1"/>
  <c r="AT15" i="486"/>
  <c r="AT34" i="486" s="1"/>
  <c r="AS15" i="486"/>
  <c r="AS34" i="486" s="1"/>
  <c r="AR15" i="486"/>
  <c r="AR34" i="486" s="1"/>
  <c r="AQ15" i="486"/>
  <c r="AQ34" i="486" s="1"/>
  <c r="AP15" i="486"/>
  <c r="AP34" i="486" s="1"/>
  <c r="AO15" i="486"/>
  <c r="AO34" i="486" s="1"/>
  <c r="AN15" i="486"/>
  <c r="AN34" i="486" s="1"/>
  <c r="AM15" i="486"/>
  <c r="AM34" i="486" s="1"/>
  <c r="AL15" i="486"/>
  <c r="AL34" i="486" s="1"/>
  <c r="AK15" i="486"/>
  <c r="AK34" i="486" s="1"/>
  <c r="AY14" i="486"/>
  <c r="AY33" i="486" s="1"/>
  <c r="AX14" i="486"/>
  <c r="AX33" i="486" s="1"/>
  <c r="AW14" i="486"/>
  <c r="AW33" i="486" s="1"/>
  <c r="AV14" i="486"/>
  <c r="AV33" i="486" s="1"/>
  <c r="AU14" i="486"/>
  <c r="AU33" i="486" s="1"/>
  <c r="AT14" i="486"/>
  <c r="AT33" i="486" s="1"/>
  <c r="AS14" i="486"/>
  <c r="AS33" i="486" s="1"/>
  <c r="AR14" i="486"/>
  <c r="AR33" i="486" s="1"/>
  <c r="AQ14" i="486"/>
  <c r="AQ33" i="486" s="1"/>
  <c r="AP14" i="486"/>
  <c r="AP33" i="486" s="1"/>
  <c r="AO14" i="486"/>
  <c r="AO33" i="486" s="1"/>
  <c r="AN14" i="486"/>
  <c r="AN33" i="486" s="1"/>
  <c r="AM14" i="486"/>
  <c r="AM33" i="486" s="1"/>
  <c r="AL14" i="486"/>
  <c r="AL33" i="486" s="1"/>
  <c r="AK14" i="486"/>
  <c r="AK33" i="486" s="1"/>
  <c r="AY13" i="486"/>
  <c r="AY32" i="486" s="1"/>
  <c r="AX13" i="486"/>
  <c r="AX32" i="486" s="1"/>
  <c r="AW13" i="486"/>
  <c r="AW32" i="486" s="1"/>
  <c r="AV13" i="486"/>
  <c r="AV32" i="486" s="1"/>
  <c r="AU13" i="486"/>
  <c r="AU32" i="486" s="1"/>
  <c r="AT13" i="486"/>
  <c r="AT32" i="486" s="1"/>
  <c r="AS13" i="486"/>
  <c r="AS32" i="486" s="1"/>
  <c r="AR13" i="486"/>
  <c r="AR32" i="486" s="1"/>
  <c r="AQ13" i="486"/>
  <c r="AQ32" i="486" s="1"/>
  <c r="AP13" i="486"/>
  <c r="AP32" i="486" s="1"/>
  <c r="AO13" i="486"/>
  <c r="AO32" i="486" s="1"/>
  <c r="AN13" i="486"/>
  <c r="AN32" i="486" s="1"/>
  <c r="AM13" i="486"/>
  <c r="AM32" i="486" s="1"/>
  <c r="AL13" i="486"/>
  <c r="AL32" i="486" s="1"/>
  <c r="AK13" i="486"/>
  <c r="AK32" i="486" s="1"/>
  <c r="AY12" i="486"/>
  <c r="AY31" i="486" s="1"/>
  <c r="AX12" i="486"/>
  <c r="AX31" i="486" s="1"/>
  <c r="AW12" i="486"/>
  <c r="AW31" i="486" s="1"/>
  <c r="AV12" i="486"/>
  <c r="AV31" i="486" s="1"/>
  <c r="AU12" i="486"/>
  <c r="AU31" i="486" s="1"/>
  <c r="AT12" i="486"/>
  <c r="AT31" i="486" s="1"/>
  <c r="AS12" i="486"/>
  <c r="AS31" i="486" s="1"/>
  <c r="AR12" i="486"/>
  <c r="AR31" i="486" s="1"/>
  <c r="AQ12" i="486"/>
  <c r="AQ31" i="486" s="1"/>
  <c r="AP12" i="486"/>
  <c r="AP31" i="486" s="1"/>
  <c r="AO12" i="486"/>
  <c r="AO31" i="486" s="1"/>
  <c r="AN12" i="486"/>
  <c r="AN31" i="486" s="1"/>
  <c r="AM12" i="486"/>
  <c r="AM31" i="486" s="1"/>
  <c r="AL12" i="486"/>
  <c r="AL31" i="486" s="1"/>
  <c r="AK12" i="486"/>
  <c r="AK31" i="486" s="1"/>
  <c r="AY11" i="486"/>
  <c r="AY30" i="486" s="1"/>
  <c r="AX11" i="486"/>
  <c r="AX30" i="486" s="1"/>
  <c r="AW11" i="486"/>
  <c r="AW30" i="486" s="1"/>
  <c r="AV11" i="486"/>
  <c r="AV30" i="486" s="1"/>
  <c r="AU11" i="486"/>
  <c r="AU30" i="486" s="1"/>
  <c r="AT11" i="486"/>
  <c r="AT30" i="486" s="1"/>
  <c r="AS11" i="486"/>
  <c r="AS30" i="486" s="1"/>
  <c r="AR11" i="486"/>
  <c r="AR30" i="486" s="1"/>
  <c r="AQ11" i="486"/>
  <c r="AQ30" i="486" s="1"/>
  <c r="AP11" i="486"/>
  <c r="AP30" i="486" s="1"/>
  <c r="AO11" i="486"/>
  <c r="AO30" i="486" s="1"/>
  <c r="AN11" i="486"/>
  <c r="AN30" i="486" s="1"/>
  <c r="AM11" i="486"/>
  <c r="AM30" i="486" s="1"/>
  <c r="AL11" i="486"/>
  <c r="AL30" i="486" s="1"/>
  <c r="AK11" i="486"/>
  <c r="AK30" i="486" s="1"/>
  <c r="AY10" i="486"/>
  <c r="AY29" i="486" s="1"/>
  <c r="AX10" i="486"/>
  <c r="AX29" i="486" s="1"/>
  <c r="AW10" i="486"/>
  <c r="AW29" i="486" s="1"/>
  <c r="AV10" i="486"/>
  <c r="AV29" i="486" s="1"/>
  <c r="AU10" i="486"/>
  <c r="AU29" i="486" s="1"/>
  <c r="AT10" i="486"/>
  <c r="AT29" i="486" s="1"/>
  <c r="AS10" i="486"/>
  <c r="AS29" i="486" s="1"/>
  <c r="AR10" i="486"/>
  <c r="AR29" i="486" s="1"/>
  <c r="AQ10" i="486"/>
  <c r="AQ29" i="486" s="1"/>
  <c r="AP10" i="486"/>
  <c r="AP29" i="486" s="1"/>
  <c r="AO10" i="486"/>
  <c r="AO29" i="486" s="1"/>
  <c r="AN10" i="486"/>
  <c r="AN29" i="486" s="1"/>
  <c r="AM10" i="486"/>
  <c r="AM29" i="486" s="1"/>
  <c r="AL10" i="486"/>
  <c r="AL29" i="486" s="1"/>
  <c r="AK10" i="486"/>
  <c r="AK29" i="486" s="1"/>
  <c r="AY9" i="486"/>
  <c r="AY27" i="486" s="1"/>
  <c r="AX9" i="486"/>
  <c r="AX27" i="486" s="1"/>
  <c r="AW9" i="486"/>
  <c r="AW27" i="486" s="1"/>
  <c r="AV9" i="486"/>
  <c r="AV27" i="486" s="1"/>
  <c r="AU9" i="486"/>
  <c r="AU27" i="486" s="1"/>
  <c r="AT27" i="486"/>
  <c r="AS9" i="486"/>
  <c r="AS27" i="486" s="1"/>
  <c r="AR9" i="486"/>
  <c r="AR27" i="486" s="1"/>
  <c r="AQ9" i="486"/>
  <c r="AQ27" i="486" s="1"/>
  <c r="AP9" i="486"/>
  <c r="AP27" i="486" s="1"/>
  <c r="AO9" i="486"/>
  <c r="AO27" i="486" s="1"/>
  <c r="AN9" i="486"/>
  <c r="AN27" i="486" s="1"/>
  <c r="AM9" i="486"/>
  <c r="AM27" i="486" s="1"/>
  <c r="AL9" i="486"/>
  <c r="AL27" i="486" s="1"/>
  <c r="AK9" i="486"/>
  <c r="AK27" i="486" s="1"/>
</calcChain>
</file>

<file path=xl/sharedStrings.xml><?xml version="1.0" encoding="utf-8"?>
<sst xmlns="http://schemas.openxmlformats.org/spreadsheetml/2006/main" count="127" uniqueCount="79">
  <si>
    <t>(Saldos al final del periodo en millones de pesos)</t>
  </si>
  <si>
    <t>Concepto</t>
  </si>
  <si>
    <t xml:space="preserve">  I. Agropecuario, silvícola y pesquero</t>
  </si>
  <si>
    <t xml:space="preserve">  II. Industrial</t>
  </si>
  <si>
    <t xml:space="preserve">  III. Servicios y otras actividades</t>
  </si>
  <si>
    <t xml:space="preserve">       - Minería</t>
  </si>
  <si>
    <t xml:space="preserve">  VII. Sector financiero del país</t>
  </si>
  <si>
    <t xml:space="preserve">       - Manufacturera</t>
  </si>
  <si>
    <t xml:space="preserve">        - Comercio, restaurantes y hoteles</t>
  </si>
  <si>
    <t xml:space="preserve">        - Alquiler de inmuebles</t>
  </si>
  <si>
    <t xml:space="preserve">        - Otros servicios</t>
  </si>
  <si>
    <t xml:space="preserve">  IV. Vivienda</t>
  </si>
  <si>
    <t xml:space="preserve">  V. Consumo</t>
  </si>
  <si>
    <t xml:space="preserve">  VI. Renglón de ajuste estadístico</t>
  </si>
  <si>
    <t xml:space="preserve">          - Privado</t>
  </si>
  <si>
    <t xml:space="preserve">          - Público</t>
  </si>
  <si>
    <t xml:space="preserve">   X. Entidades del exterior</t>
  </si>
  <si>
    <t xml:space="preserve">  XI. Crédito intrabancario</t>
  </si>
  <si>
    <t xml:space="preserve">     B. IPAB</t>
  </si>
  <si>
    <t xml:space="preserve">     A. PIDIREGAS </t>
  </si>
  <si>
    <t xml:space="preserve">        - Servicios comunales, sociales y </t>
  </si>
  <si>
    <t xml:space="preserve">           personales</t>
  </si>
  <si>
    <t xml:space="preserve">        - Transporte, almacenamiento y </t>
  </si>
  <si>
    <t xml:space="preserve">           comunicaciones</t>
  </si>
  <si>
    <t xml:space="preserve">        - Cinematografía y otros servicios</t>
  </si>
  <si>
    <t xml:space="preserve">            de esparcimiento</t>
  </si>
  <si>
    <t xml:space="preserve">        - Agrupaciones mercantiles, profe-</t>
  </si>
  <si>
    <t xml:space="preserve">           sionales, civiles, políticas y</t>
  </si>
  <si>
    <t xml:space="preserve">           religiosas</t>
  </si>
  <si>
    <t xml:space="preserve">  VIII. Gubernamental, servicios de ad-</t>
  </si>
  <si>
    <t xml:space="preserve">          ministración pública, defensa y </t>
  </si>
  <si>
    <t xml:space="preserve">         seguridad social</t>
  </si>
  <si>
    <t xml:space="preserve">Cartera vigente de la banca comercial </t>
  </si>
  <si>
    <t>CARTERA VIGENTE TOTAL ( I a X)</t>
  </si>
  <si>
    <t>Fuente: Banco de México.</t>
  </si>
  <si>
    <t>CARTERA VIGENTE TOTAL</t>
  </si>
  <si>
    <t>II. SEC. INDUSTRIAL</t>
  </si>
  <si>
    <t>III. SERVICIOS</t>
  </si>
  <si>
    <t>VII. SEC. FINANCIERO</t>
  </si>
  <si>
    <t>DIFERENCIAS</t>
  </si>
  <si>
    <t>sumatorias</t>
  </si>
  <si>
    <t>I. SECTOR AGROPECUARIO</t>
  </si>
  <si>
    <t>IV. VIVIENDA</t>
  </si>
  <si>
    <t>V. CONSUMO</t>
  </si>
  <si>
    <t>VI. RENGLON DE AJUSTE EST.</t>
  </si>
  <si>
    <t>VIII. GUBERNAMENTAL</t>
  </si>
  <si>
    <t>IX. OTROS</t>
  </si>
  <si>
    <t>X. SECTOR EXTERNO</t>
  </si>
  <si>
    <t>XI. CREDITO INTRABANCARIO</t>
  </si>
  <si>
    <t xml:space="preserve">       - Construcción</t>
  </si>
  <si>
    <t xml:space="preserve">        - Servicios financieros</t>
  </si>
  <si>
    <t xml:space="preserve">  IX.  Otros</t>
  </si>
  <si>
    <t>N/E</t>
  </si>
  <si>
    <t xml:space="preserve">     C. FONADIN</t>
  </si>
  <si>
    <t xml:space="preserve">      el crédito otorgado a dichas instituciones. </t>
  </si>
  <si>
    <t>2/ El renglón de ajuste estadístico corresponde a las diferencias entre la fuente de información contable y el reporte detallado de cartera de créditos.</t>
  </si>
  <si>
    <t xml:space="preserve">3/ A partir de 2008, el rubro de crédito al consumo  incluye el  monto de la cartera de crédito de las SOFOM E.R. subsidiarias de la banca comercial.  Asimismo,  el rubro de crédito a intermediarios  financieros privados no bancarios  no  considera </t>
  </si>
  <si>
    <t>4/ Proyectos de Infraestructura Productiva de Largo Plazo. A partir de diciembre 2009 sólo incluye los correspondientes a CFE.</t>
  </si>
  <si>
    <t>5/ Fideicomiso Fondo Nacional de Infraestructura DOF 7/02/2008 (antes FARAC).   </t>
  </si>
  <si>
    <t>6/ El crédito operado entre bancos del mismo tipo (intrabancario), no está considerado en las sumas.   </t>
  </si>
  <si>
    <t xml:space="preserve">1/ La banca  comercial incluye a  las filiales de bancos  extranjeros establecidos en México. Asimismo, a partir de diciembre de 2004 la información no incorpora los bancos que se encontraban en  proceso de  liquidación o  en  quiebra. Los saldos </t>
  </si>
  <si>
    <t>(Concluye)</t>
  </si>
  <si>
    <r>
      <t xml:space="preserve">p/ Cifras preliminares al mes de </t>
    </r>
    <r>
      <rPr>
        <sz val="5.5"/>
        <color rgb="FFFF0000"/>
        <rFont val="Soberana Sans Light"/>
        <family val="3"/>
      </rPr>
      <t>mayo</t>
    </r>
    <r>
      <rPr>
        <sz val="5.5"/>
        <rFont val="Soberana Sans Light"/>
        <family val="3"/>
      </rPr>
      <t xml:space="preserve"> de </t>
    </r>
    <r>
      <rPr>
        <sz val="5.5"/>
        <color rgb="FFFF0000"/>
        <rFont val="Soberana Sans Light"/>
        <family val="3"/>
      </rPr>
      <t>2015</t>
    </r>
    <r>
      <rPr>
        <sz val="5.5"/>
        <rFont val="Soberana Sans Light"/>
        <family val="3"/>
      </rPr>
      <t>.</t>
    </r>
  </si>
  <si>
    <t xml:space="preserve">      de los niveles agregados pueden no coincidir con la suma de sus componentes como resultado del redondeo de las cifras.  Debido a que se detectaron inconsistencias en la clasificación de actividad económica de algunas empresas, en junio de</t>
  </si>
  <si>
    <t xml:space="preserve">      2015 se realizaron reclasificaciones retroactivas a julio de 2012.</t>
  </si>
  <si>
    <t>CARTERA VIGENTE TOTAL (I a X)</t>
  </si>
  <si>
    <t>5/ Fideicomiso Fondo Nacional de Infraestructura, DOF 7/02/2008 (antes FARAC).   </t>
  </si>
  <si>
    <r>
      <t xml:space="preserve">  VI. Renglón de ajuste estadístico </t>
    </r>
    <r>
      <rPr>
        <vertAlign val="superscript"/>
        <sz val="5.5"/>
        <rFont val="Soberana Sans Light"/>
        <family val="3"/>
      </rPr>
      <t>2/</t>
    </r>
  </si>
  <si>
    <r>
      <t xml:space="preserve">          - Privado </t>
    </r>
    <r>
      <rPr>
        <vertAlign val="superscript"/>
        <sz val="5.5"/>
        <rFont val="Soberana Sans Light"/>
        <family val="3"/>
      </rPr>
      <t>3/</t>
    </r>
  </si>
  <si>
    <r>
      <t xml:space="preserve">     A. PIDIREGAS </t>
    </r>
    <r>
      <rPr>
        <vertAlign val="superscript"/>
        <sz val="5.5"/>
        <rFont val="Soberana Sans Light"/>
        <family val="3"/>
      </rPr>
      <t>4/</t>
    </r>
  </si>
  <si>
    <r>
      <t xml:space="preserve">     C. FONADIN </t>
    </r>
    <r>
      <rPr>
        <vertAlign val="superscript"/>
        <sz val="5.5"/>
        <rFont val="Soberana Sans Light"/>
        <family val="3"/>
      </rPr>
      <t>5/</t>
    </r>
  </si>
  <si>
    <r>
      <t xml:space="preserve">  XI. Crédito intrabancario </t>
    </r>
    <r>
      <rPr>
        <vertAlign val="superscript"/>
        <sz val="5.5"/>
        <rFont val="Soberana Sans Light"/>
        <family val="3"/>
      </rPr>
      <t>6/</t>
    </r>
  </si>
  <si>
    <r>
      <t xml:space="preserve">Cartera vigente de la banca comercial </t>
    </r>
    <r>
      <rPr>
        <b/>
        <vertAlign val="superscript"/>
        <sz val="8.5"/>
        <rFont val="Soberana Sans Light"/>
        <family val="3"/>
      </rPr>
      <t>1/</t>
    </r>
  </si>
  <si>
    <r>
      <t xml:space="preserve">2015 </t>
    </r>
    <r>
      <rPr>
        <vertAlign val="superscript"/>
        <sz val="5.5"/>
        <rFont val="Soberana Sans Light"/>
        <family val="3"/>
      </rPr>
      <t>P/</t>
    </r>
  </si>
  <si>
    <r>
      <t xml:space="preserve">2016 </t>
    </r>
    <r>
      <rPr>
        <vertAlign val="superscript"/>
        <sz val="5.5"/>
        <rFont val="Soberana Sans Light"/>
        <family val="3"/>
      </rPr>
      <t>P/</t>
    </r>
  </si>
  <si>
    <r>
      <t xml:space="preserve">2017 </t>
    </r>
    <r>
      <rPr>
        <vertAlign val="superscript"/>
        <sz val="5.5"/>
        <rFont val="Soberana Sans Light"/>
        <family val="3"/>
      </rPr>
      <t>P/</t>
    </r>
  </si>
  <si>
    <t>p/ Cifras preliminares. Para 2017 cifras a junio.</t>
  </si>
  <si>
    <t>1/ La banca comercial incluye a las filiales de bancos extranjeros establecidos en México. Asimismo, a partir de diciembre de 2004 la información no incorpora los bancos que se encontraban en proceso de liquidación o en  quiebra. Los saldos de los niveles agregados pueden no coincidir con la suma de sus componentes como resultado del redondeo de las cifras. Debido a que se detectaron inconsistencias en la clasificación de actividad económica de algunas empresas, en junio de 2015 se realizaron reclasificaciones retroactivas a julio de 2012.</t>
  </si>
  <si>
    <t xml:space="preserve">3/ A partir de 2008, el rubro de crédito al consumo incluye el monto de la cartera de crédito de las SOFOM E.R. subsidiarias de la banca comercial. Asimismo, el rubro de crédito a intermediarios financieros privados no bancarios no considera el crédito otorgado a dichas instituciones.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</si>
</sst>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_____);\-\ ###,##0_____)"/>
    <numFmt numFmtId="165" formatCode="General_)"/>
    <numFmt numFmtId="166" formatCode="###,##0;\-\ ###,##0"/>
    <numFmt numFmtId="167" formatCode="#,##0.0"/>
  </numFmts>
  <fonts count="29">
    <font>
      <sz val="10"/>
      <name val="Arial"/>
    </font>
    <font>
      <u/>
      <sz val="14.4"/>
      <color indexed="12"/>
      <name val="Helv"/>
    </font>
    <font>
      <sz val="6"/>
      <name val="Arial"/>
      <family val="2"/>
    </font>
    <font>
      <b/>
      <sz val="6"/>
      <name val="Arial"/>
      <family val="2"/>
    </font>
    <font>
      <sz val="8"/>
      <name val="Arial"/>
      <family val="2"/>
    </font>
    <font>
      <u/>
      <sz val="6"/>
      <color indexed="12"/>
      <name val="Helv"/>
    </font>
    <font>
      <sz val="10"/>
      <name val="Arial"/>
      <family val="2"/>
    </font>
    <font>
      <sz val="6"/>
      <name val="Times New Roman"/>
      <family val="1"/>
    </font>
    <font>
      <sz val="6"/>
      <name val="Arial"/>
      <family val="2"/>
    </font>
    <font>
      <sz val="6"/>
      <name val="Presidencia Fina"/>
      <family val="3"/>
    </font>
    <font>
      <sz val="10"/>
      <name val="Presidencia Fina"/>
      <family val="3"/>
    </font>
    <font>
      <sz val="7.5"/>
      <name val="Presidencia Fina"/>
      <family val="3"/>
    </font>
    <font>
      <sz val="7"/>
      <name val="Presidencia Fina"/>
      <family val="3"/>
    </font>
    <font>
      <sz val="14"/>
      <name val="Presidencia Base"/>
      <family val="3"/>
    </font>
    <font>
      <sz val="6.5"/>
      <name val="Presidencia Fina"/>
      <family val="3"/>
    </font>
    <font>
      <b/>
      <sz val="8.5"/>
      <name val="Soberana Sans Light"/>
      <family val="3"/>
    </font>
    <font>
      <sz val="7"/>
      <name val="Soberana Sans Light"/>
      <family val="3"/>
    </font>
    <font>
      <sz val="6"/>
      <name val="Soberana Sans Light"/>
      <family val="3"/>
    </font>
    <font>
      <sz val="5.5"/>
      <name val="Soberana Sans Light"/>
      <family val="3"/>
    </font>
    <font>
      <sz val="5"/>
      <name val="Soberana Sans Light"/>
      <family val="3"/>
    </font>
    <font>
      <b/>
      <sz val="5.5"/>
      <name val="Soberana Sans Light"/>
      <family val="3"/>
    </font>
    <font>
      <b/>
      <sz val="5"/>
      <name val="Soberana Sans Light"/>
      <family val="3"/>
    </font>
    <font>
      <sz val="5.5"/>
      <color rgb="FFFF0000"/>
      <name val="Soberana Sans Light"/>
      <family val="3"/>
    </font>
    <font>
      <sz val="5"/>
      <name val="Arial"/>
      <family val="2"/>
    </font>
    <font>
      <sz val="4.5"/>
      <name val="Soberana Sans Light"/>
      <family val="3"/>
    </font>
    <font>
      <sz val="5.5"/>
      <name val="Presidencia Fina"/>
      <family val="3"/>
    </font>
    <font>
      <sz val="4"/>
      <name val="Arial"/>
      <family val="2"/>
    </font>
    <font>
      <vertAlign val="superscript"/>
      <sz val="5.5"/>
      <name val="Soberana Sans Light"/>
      <family val="3"/>
    </font>
    <font>
      <b/>
      <vertAlign val="superscript"/>
      <sz val="8.5"/>
      <name val="Soberana Sans Light"/>
      <family val="3"/>
    </font>
  </fonts>
  <fills count="5">
    <fill>
      <patternFill patternType="none"/>
    </fill>
    <fill>
      <patternFill patternType="gray125"/>
    </fill>
    <fill>
      <patternFill patternType="solid">
        <fgColor indexed="47"/>
        <bgColor indexed="64"/>
      </patternFill>
    </fill>
    <fill>
      <patternFill patternType="solid">
        <fgColor rgb="FFC0C0C0"/>
        <bgColor indexed="64"/>
      </patternFill>
    </fill>
    <fill>
      <patternFill patternType="solid">
        <fgColor rgb="FFFFFF00"/>
        <bgColor indexed="64"/>
      </patternFill>
    </fill>
  </fills>
  <borders count="4">
    <border>
      <left/>
      <right/>
      <top/>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s>
  <cellStyleXfs count="2">
    <xf numFmtId="0" fontId="0" fillId="0" borderId="0"/>
    <xf numFmtId="0" fontId="1" fillId="0" borderId="0" applyNumberFormat="0" applyFill="0" applyBorder="0" applyAlignment="0" applyProtection="0">
      <alignment vertical="top"/>
      <protection locked="0"/>
    </xf>
  </cellStyleXfs>
  <cellXfs count="86">
    <xf numFmtId="0" fontId="0" fillId="0" borderId="0" xfId="0"/>
    <xf numFmtId="0" fontId="0" fillId="0" borderId="0" xfId="0" applyAlignment="1">
      <alignment horizontal="center"/>
    </xf>
    <xf numFmtId="0" fontId="2" fillId="0" borderId="0" xfId="0" applyFont="1" applyAlignment="1">
      <alignment vertical="center"/>
    </xf>
    <xf numFmtId="0" fontId="2" fillId="0" borderId="0" xfId="0" applyFont="1" applyFill="1" applyBorder="1" applyAlignment="1" applyProtection="1">
      <alignment horizontal="left" vertical="center"/>
    </xf>
    <xf numFmtId="0" fontId="0" fillId="0" borderId="0" xfId="0" applyBorder="1" applyAlignment="1">
      <alignment vertical="center"/>
    </xf>
    <xf numFmtId="164" fontId="2" fillId="0" borderId="0" xfId="0" applyNumberFormat="1" applyFont="1" applyBorder="1" applyAlignment="1">
      <alignment vertical="center"/>
    </xf>
    <xf numFmtId="0" fontId="2" fillId="0" borderId="0" xfId="0" applyFont="1" applyBorder="1" applyAlignment="1">
      <alignment vertical="center"/>
    </xf>
    <xf numFmtId="0" fontId="0" fillId="0" borderId="0" xfId="0" applyAlignment="1">
      <alignment vertical="center"/>
    </xf>
    <xf numFmtId="164" fontId="2" fillId="0" borderId="0" xfId="0" applyNumberFormat="1" applyFont="1" applyFill="1" applyBorder="1" applyAlignment="1">
      <alignment vertical="center"/>
    </xf>
    <xf numFmtId="0" fontId="3" fillId="0" borderId="0" xfId="0" applyFont="1" applyFill="1" applyBorder="1" applyAlignment="1" applyProtection="1">
      <alignment horizontal="left" vertical="center"/>
    </xf>
    <xf numFmtId="0" fontId="0" fillId="0" borderId="0" xfId="0" applyBorder="1"/>
    <xf numFmtId="0" fontId="6" fillId="0" borderId="0" xfId="0" applyFont="1" applyBorder="1" applyAlignment="1">
      <alignment horizontal="center"/>
    </xf>
    <xf numFmtId="0" fontId="6" fillId="0" borderId="0" xfId="0" applyFont="1" applyBorder="1"/>
    <xf numFmtId="165" fontId="7" fillId="2" borderId="0" xfId="0" applyNumberFormat="1" applyFont="1" applyFill="1" applyBorder="1" applyAlignment="1" applyProtection="1">
      <alignment horizontal="center"/>
    </xf>
    <xf numFmtId="0" fontId="7" fillId="2" borderId="0" xfId="0" applyFont="1" applyFill="1" applyBorder="1" applyAlignment="1">
      <alignment horizontal="center"/>
    </xf>
    <xf numFmtId="0" fontId="4" fillId="0" borderId="0" xfId="0" applyFont="1" applyBorder="1"/>
    <xf numFmtId="0" fontId="0" fillId="0" borderId="0" xfId="0" applyFill="1" applyBorder="1" applyAlignment="1">
      <alignment vertical="center"/>
    </xf>
    <xf numFmtId="0" fontId="5" fillId="0" borderId="0" xfId="1" applyFont="1" applyAlignment="1" applyProtection="1">
      <alignment horizontal="right" vertical="center"/>
    </xf>
    <xf numFmtId="3" fontId="2" fillId="0" borderId="0" xfId="0" applyNumberFormat="1" applyFont="1" applyBorder="1" applyAlignment="1">
      <alignment vertical="center"/>
    </xf>
    <xf numFmtId="0" fontId="8" fillId="0" borderId="0" xfId="0" applyFont="1" applyFill="1"/>
    <xf numFmtId="0" fontId="9" fillId="0" borderId="0" xfId="0" applyFont="1" applyFill="1" applyBorder="1"/>
    <xf numFmtId="0" fontId="11" fillId="0" borderId="0" xfId="0" applyFont="1" applyFill="1" applyBorder="1" applyAlignment="1" applyProtection="1">
      <alignment horizontal="left" vertical="center"/>
    </xf>
    <xf numFmtId="3" fontId="12" fillId="0" borderId="0" xfId="0" applyNumberFormat="1" applyFont="1" applyFill="1" applyBorder="1" applyAlignment="1" applyProtection="1">
      <alignment vertical="center"/>
    </xf>
    <xf numFmtId="0" fontId="13" fillId="0" borderId="0" xfId="0" applyFont="1" applyAlignment="1" applyProtection="1">
      <alignment horizontal="centerContinuous"/>
    </xf>
    <xf numFmtId="0" fontId="13" fillId="0" borderId="0" xfId="0" applyFont="1" applyAlignment="1">
      <alignment horizontal="centerContinuous"/>
    </xf>
    <xf numFmtId="0" fontId="10" fillId="0" borderId="0" xfId="0" applyFont="1" applyAlignment="1" applyProtection="1">
      <alignment horizontal="left"/>
    </xf>
    <xf numFmtId="0" fontId="10" fillId="0" borderId="0" xfId="0" applyFont="1"/>
    <xf numFmtId="0" fontId="10" fillId="0" borderId="0" xfId="0" applyFont="1" applyAlignment="1">
      <alignment horizontal="right"/>
    </xf>
    <xf numFmtId="164" fontId="2" fillId="0" borderId="0" xfId="0" applyNumberFormat="1" applyFont="1" applyBorder="1" applyAlignment="1">
      <alignment horizontal="center" vertical="center"/>
    </xf>
    <xf numFmtId="0" fontId="2" fillId="0" borderId="0" xfId="0" applyNumberFormat="1" applyFont="1" applyBorder="1" applyAlignment="1">
      <alignment horizontal="right" vertical="center"/>
    </xf>
    <xf numFmtId="0" fontId="18" fillId="0" borderId="0" xfId="0" applyFont="1" applyBorder="1" applyAlignment="1">
      <alignment horizontal="left" vertical="center"/>
    </xf>
    <xf numFmtId="3" fontId="18" fillId="0" borderId="0" xfId="0" applyNumberFormat="1" applyFont="1" applyFill="1" applyBorder="1" applyAlignment="1" applyProtection="1">
      <alignment vertical="center"/>
    </xf>
    <xf numFmtId="0" fontId="18" fillId="0" borderId="0" xfId="0" applyFont="1" applyBorder="1" applyAlignment="1">
      <alignment vertical="center"/>
    </xf>
    <xf numFmtId="0" fontId="18" fillId="0" borderId="0" xfId="0" applyFont="1" applyFill="1" applyBorder="1" applyAlignment="1">
      <alignment horizontal="left" vertical="center"/>
    </xf>
    <xf numFmtId="166" fontId="21" fillId="0" borderId="2" xfId="0" applyNumberFormat="1" applyFont="1" applyFill="1" applyBorder="1" applyAlignment="1" applyProtection="1">
      <alignment vertical="center"/>
    </xf>
    <xf numFmtId="166" fontId="19" fillId="0" borderId="2" xfId="0" applyNumberFormat="1" applyFont="1" applyFill="1" applyBorder="1" applyAlignment="1" applyProtection="1">
      <alignment vertical="center"/>
    </xf>
    <xf numFmtId="166" fontId="19" fillId="0" borderId="2" xfId="0" applyNumberFormat="1" applyFont="1" applyFill="1" applyBorder="1" applyAlignment="1" applyProtection="1">
      <alignment horizontal="right" vertical="center"/>
    </xf>
    <xf numFmtId="167" fontId="2" fillId="0" borderId="0" xfId="0" applyNumberFormat="1" applyFont="1" applyBorder="1" applyAlignment="1">
      <alignment vertical="center"/>
    </xf>
    <xf numFmtId="3" fontId="2" fillId="0" borderId="0" xfId="0" applyNumberFormat="1" applyFont="1" applyFill="1" applyBorder="1" applyAlignment="1">
      <alignment vertical="center"/>
    </xf>
    <xf numFmtId="3" fontId="23" fillId="4" borderId="0" xfId="0" applyNumberFormat="1" applyFont="1" applyFill="1" applyBorder="1" applyAlignment="1">
      <alignment vertical="center"/>
    </xf>
    <xf numFmtId="3" fontId="23" fillId="0" borderId="0" xfId="0" applyNumberFormat="1" applyFont="1" applyFill="1" applyBorder="1" applyAlignment="1">
      <alignment vertical="center"/>
    </xf>
    <xf numFmtId="164" fontId="12" fillId="0" borderId="1" xfId="0" applyNumberFormat="1" applyFont="1" applyFill="1" applyBorder="1" applyAlignment="1" applyProtection="1">
      <alignment horizontal="right" vertical="center"/>
    </xf>
    <xf numFmtId="164" fontId="21" fillId="0" borderId="2" xfId="0" applyNumberFormat="1" applyFont="1" applyFill="1" applyBorder="1" applyAlignment="1" applyProtection="1">
      <alignment horizontal="right" vertical="center"/>
    </xf>
    <xf numFmtId="164" fontId="21" fillId="4" borderId="2" xfId="0" applyNumberFormat="1" applyFont="1" applyFill="1" applyBorder="1" applyAlignment="1" applyProtection="1">
      <alignment horizontal="right" vertical="center"/>
    </xf>
    <xf numFmtId="164" fontId="19" fillId="0" borderId="2" xfId="0" applyNumberFormat="1" applyFont="1" applyFill="1" applyBorder="1" applyAlignment="1" applyProtection="1">
      <alignment horizontal="right" vertical="center"/>
    </xf>
    <xf numFmtId="164" fontId="14" fillId="0" borderId="3" xfId="0" applyNumberFormat="1" applyFont="1" applyFill="1" applyBorder="1" applyAlignment="1" applyProtection="1">
      <alignment horizontal="right" vertical="center"/>
    </xf>
    <xf numFmtId="0" fontId="15" fillId="0" borderId="0" xfId="0" applyFont="1" applyFill="1" applyAlignment="1" applyProtection="1">
      <alignment vertical="center"/>
    </xf>
    <xf numFmtId="0" fontId="16" fillId="0" borderId="0" xfId="0" applyFont="1" applyAlignment="1">
      <alignment horizontal="left" vertical="center"/>
    </xf>
    <xf numFmtId="0" fontId="17" fillId="0" borderId="0" xfId="0" applyFont="1" applyAlignment="1">
      <alignment horizontal="right" vertical="center"/>
    </xf>
    <xf numFmtId="0" fontId="11" fillId="3" borderId="1" xfId="0" applyFont="1" applyFill="1" applyBorder="1" applyAlignment="1">
      <alignment vertical="center"/>
    </xf>
    <xf numFmtId="0" fontId="20" fillId="3" borderId="2" xfId="0" applyFont="1" applyFill="1" applyBorder="1" applyAlignment="1" applyProtection="1">
      <alignment horizontal="left" vertical="center"/>
    </xf>
    <xf numFmtId="0" fontId="18" fillId="3" borderId="2" xfId="0" applyFont="1" applyFill="1" applyBorder="1" applyAlignment="1" applyProtection="1">
      <alignment horizontal="left" vertical="center"/>
    </xf>
    <xf numFmtId="0" fontId="12" fillId="3" borderId="3" xfId="0" applyFont="1" applyFill="1" applyBorder="1" applyAlignment="1" applyProtection="1">
      <alignment horizontal="left" vertical="center"/>
    </xf>
    <xf numFmtId="0" fontId="11" fillId="3" borderId="1" xfId="0" applyFont="1" applyFill="1" applyBorder="1" applyAlignment="1">
      <alignment horizontal="left" vertical="center"/>
    </xf>
    <xf numFmtId="164" fontId="19" fillId="4" borderId="2" xfId="0" applyNumberFormat="1" applyFont="1" applyFill="1" applyBorder="1" applyAlignment="1" applyProtection="1">
      <alignment horizontal="right" vertical="center"/>
    </xf>
    <xf numFmtId="164" fontId="24" fillId="0" borderId="1" xfId="0" applyNumberFormat="1" applyFont="1" applyFill="1" applyBorder="1" applyAlignment="1" applyProtection="1">
      <alignment horizontal="right" vertical="center"/>
    </xf>
    <xf numFmtId="166" fontId="24" fillId="0" borderId="3" xfId="0" applyNumberFormat="1" applyFont="1" applyFill="1" applyBorder="1" applyAlignment="1" applyProtection="1">
      <alignment horizontal="right" vertical="center"/>
    </xf>
    <xf numFmtId="0" fontId="25" fillId="3" borderId="3" xfId="0" applyFont="1" applyFill="1" applyBorder="1" applyAlignment="1" applyProtection="1">
      <alignment horizontal="left" vertical="center"/>
    </xf>
    <xf numFmtId="166" fontId="21" fillId="0" borderId="2" xfId="0" applyNumberFormat="1" applyFont="1" applyFill="1" applyBorder="1" applyAlignment="1" applyProtection="1">
      <alignment horizontal="right" vertical="center"/>
    </xf>
    <xf numFmtId="0" fontId="18" fillId="0" borderId="0" xfId="0" applyFont="1" applyFill="1" applyBorder="1" applyAlignment="1">
      <alignment vertical="center"/>
    </xf>
    <xf numFmtId="0" fontId="18" fillId="0" borderId="0" xfId="0" applyFont="1" applyFill="1" applyBorder="1" applyAlignment="1">
      <alignment horizontal="left" vertical="top"/>
    </xf>
    <xf numFmtId="0" fontId="0" fillId="0" borderId="0" xfId="0" applyAlignment="1">
      <alignment horizontal="center" vertical="top"/>
    </xf>
    <xf numFmtId="4" fontId="26" fillId="0" borderId="0" xfId="0" applyNumberFormat="1" applyFont="1" applyBorder="1" applyAlignment="1">
      <alignment vertical="center"/>
    </xf>
    <xf numFmtId="4" fontId="26" fillId="0" borderId="0" xfId="0" applyNumberFormat="1" applyFont="1"/>
    <xf numFmtId="0" fontId="18" fillId="3" borderId="1" xfId="0" applyFont="1" applyFill="1" applyBorder="1" applyAlignment="1" applyProtection="1">
      <alignment horizontal="center" vertical="center"/>
    </xf>
    <xf numFmtId="0" fontId="18" fillId="3" borderId="1" xfId="0" quotePrefix="1" applyNumberFormat="1" applyFont="1" applyFill="1" applyBorder="1" applyAlignment="1" applyProtection="1">
      <alignment horizontal="center" vertical="center"/>
    </xf>
    <xf numFmtId="0" fontId="18" fillId="3" borderId="1" xfId="0" quotePrefix="1" applyNumberFormat="1" applyFont="1" applyFill="1" applyBorder="1" applyAlignment="1" applyProtection="1">
      <alignment horizontal="center" vertical="center"/>
      <protection locked="0"/>
    </xf>
    <xf numFmtId="164" fontId="24" fillId="0" borderId="1" xfId="0" applyNumberFormat="1" applyFont="1" applyFill="1" applyBorder="1" applyAlignment="1" applyProtection="1">
      <alignment horizontal="right" vertical="center"/>
      <protection locked="0"/>
    </xf>
    <xf numFmtId="166" fontId="21" fillId="0" borderId="2" xfId="0" applyNumberFormat="1" applyFont="1" applyFill="1" applyBorder="1" applyAlignment="1" applyProtection="1">
      <alignment horizontal="right" vertical="center"/>
      <protection locked="0"/>
    </xf>
    <xf numFmtId="166" fontId="19" fillId="0" borderId="2" xfId="0" applyNumberFormat="1" applyFont="1" applyFill="1" applyBorder="1" applyAlignment="1" applyProtection="1">
      <alignment horizontal="right" vertical="center"/>
      <protection locked="0"/>
    </xf>
    <xf numFmtId="166" fontId="24" fillId="0" borderId="3" xfId="0" applyNumberFormat="1" applyFont="1" applyFill="1" applyBorder="1" applyAlignment="1" applyProtection="1">
      <alignment horizontal="right" vertical="center"/>
      <protection locked="0"/>
    </xf>
    <xf numFmtId="0" fontId="0" fillId="0" borderId="0" xfId="0" applyAlignment="1" applyProtection="1">
      <alignment horizontal="center" vertical="top"/>
      <protection locked="0"/>
    </xf>
    <xf numFmtId="0" fontId="2" fillId="0" borderId="0" xfId="0" applyFont="1" applyBorder="1" applyAlignment="1" applyProtection="1">
      <alignment vertical="center"/>
      <protection locked="0"/>
    </xf>
    <xf numFmtId="0" fontId="0" fillId="0" borderId="0" xfId="0" applyProtection="1">
      <protection locked="0"/>
    </xf>
    <xf numFmtId="0" fontId="18" fillId="0" borderId="0" xfId="0" applyFont="1" applyFill="1" applyBorder="1" applyAlignment="1">
      <alignment horizontal="justify" vertical="justify" wrapText="1"/>
    </xf>
    <xf numFmtId="0" fontId="0" fillId="0" borderId="0" xfId="0" applyAlignment="1">
      <alignment horizontal="justify" vertical="justify" wrapText="1"/>
    </xf>
    <xf numFmtId="0" fontId="17" fillId="3" borderId="1" xfId="0" applyFont="1" applyFill="1" applyBorder="1" applyAlignment="1" applyProtection="1">
      <alignment horizontal="center" vertical="center"/>
    </xf>
    <xf numFmtId="0" fontId="17" fillId="3" borderId="2" xfId="0" applyFont="1" applyFill="1" applyBorder="1" applyAlignment="1" applyProtection="1">
      <alignment horizontal="center" vertical="center"/>
    </xf>
    <xf numFmtId="0" fontId="17" fillId="3" borderId="3" xfId="0" applyFont="1" applyFill="1" applyBorder="1" applyAlignment="1" applyProtection="1">
      <alignment horizontal="center" vertical="center"/>
    </xf>
    <xf numFmtId="0" fontId="17" fillId="3" borderId="3"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17" fillId="3" borderId="1" xfId="0" quotePrefix="1" applyNumberFormat="1" applyFont="1" applyFill="1" applyBorder="1" applyAlignment="1" applyProtection="1">
      <alignment horizontal="center" vertical="center"/>
    </xf>
    <xf numFmtId="0" fontId="19" fillId="3" borderId="1" xfId="0" applyFont="1" applyFill="1" applyBorder="1" applyAlignment="1" applyProtection="1">
      <alignment horizontal="center" vertical="center"/>
    </xf>
    <xf numFmtId="0" fontId="19" fillId="3" borderId="2" xfId="0" applyFont="1" applyFill="1" applyBorder="1" applyAlignment="1" applyProtection="1">
      <alignment horizontal="center" vertical="center"/>
    </xf>
    <xf numFmtId="0" fontId="19" fillId="3" borderId="3" xfId="0" applyFont="1" applyFill="1" applyBorder="1" applyAlignment="1" applyProtection="1">
      <alignment horizontal="center" vertical="center"/>
    </xf>
    <xf numFmtId="0" fontId="19" fillId="3" borderId="1" xfId="0" quotePrefix="1" applyNumberFormat="1" applyFont="1" applyFill="1" applyBorder="1" applyAlignment="1" applyProtection="1">
      <alignment horizontal="center" vertical="center"/>
    </xf>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color rgb="FFE5E5E5"/>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838200</xdr:colOff>
      <xdr:row>7</xdr:row>
      <xdr:rowOff>0</xdr:rowOff>
    </xdr:from>
    <xdr:to>
      <xdr:col>0</xdr:col>
      <xdr:colOff>971550</xdr:colOff>
      <xdr:row>7</xdr:row>
      <xdr:rowOff>0</xdr:rowOff>
    </xdr:to>
    <xdr:sp macro="" textlink="">
      <xdr:nvSpPr>
        <xdr:cNvPr id="4" name="Texto 2"/>
        <xdr:cNvSpPr txBox="1">
          <a:spLocks noChangeArrowheads="1"/>
        </xdr:cNvSpPr>
      </xdr:nvSpPr>
      <xdr:spPr bwMode="auto">
        <a:xfrm>
          <a:off x="1133475" y="1447800"/>
          <a:ext cx="13335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3/</a:t>
          </a:r>
        </a:p>
      </xdr:txBody>
    </xdr:sp>
    <xdr:clientData/>
  </xdr:twoCellAnchor>
  <xdr:twoCellAnchor>
    <xdr:from>
      <xdr:col>0</xdr:col>
      <xdr:colOff>847725</xdr:colOff>
      <xdr:row>22</xdr:row>
      <xdr:rowOff>0</xdr:rowOff>
    </xdr:from>
    <xdr:to>
      <xdr:col>0</xdr:col>
      <xdr:colOff>981075</xdr:colOff>
      <xdr:row>22</xdr:row>
      <xdr:rowOff>0</xdr:rowOff>
    </xdr:to>
    <xdr:sp macro="" textlink="">
      <xdr:nvSpPr>
        <xdr:cNvPr id="5" name="Texto 2"/>
        <xdr:cNvSpPr txBox="1">
          <a:spLocks noChangeArrowheads="1"/>
        </xdr:cNvSpPr>
      </xdr:nvSpPr>
      <xdr:spPr bwMode="auto">
        <a:xfrm>
          <a:off x="1143000" y="3124200"/>
          <a:ext cx="13335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405864</xdr:colOff>
      <xdr:row>3</xdr:row>
      <xdr:rowOff>17045</xdr:rowOff>
    </xdr:from>
    <xdr:to>
      <xdr:col>12</xdr:col>
      <xdr:colOff>34078</xdr:colOff>
      <xdr:row>6</xdr:row>
      <xdr:rowOff>7389</xdr:rowOff>
    </xdr:to>
    <xdr:sp macro="" textlink="">
      <xdr:nvSpPr>
        <xdr:cNvPr id="2" name="Text Box 2602"/>
        <xdr:cNvSpPr txBox="1">
          <a:spLocks noChangeArrowheads="1"/>
        </xdr:cNvSpPr>
      </xdr:nvSpPr>
      <xdr:spPr bwMode="auto">
        <a:xfrm>
          <a:off x="7579380" y="481389"/>
          <a:ext cx="217573" cy="162984"/>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rPr>
            <a:t>p/</a:t>
          </a:r>
        </a:p>
      </xdr:txBody>
    </xdr:sp>
    <xdr:clientData/>
  </xdr:twoCellAnchor>
  <xdr:twoCellAnchor editAs="oneCell">
    <xdr:from>
      <xdr:col>2</xdr:col>
      <xdr:colOff>394138</xdr:colOff>
      <xdr:row>0</xdr:row>
      <xdr:rowOff>104931</xdr:rowOff>
    </xdr:from>
    <xdr:to>
      <xdr:col>3</xdr:col>
      <xdr:colOff>59981</xdr:colOff>
      <xdr:row>1</xdr:row>
      <xdr:rowOff>188362</xdr:rowOff>
    </xdr:to>
    <xdr:sp macro="" textlink="">
      <xdr:nvSpPr>
        <xdr:cNvPr id="3" name="Text Box 2407"/>
        <xdr:cNvSpPr txBox="1">
          <a:spLocks noChangeArrowheads="1"/>
        </xdr:cNvSpPr>
      </xdr:nvSpPr>
      <xdr:spPr bwMode="auto">
        <a:xfrm>
          <a:off x="2259724" y="104931"/>
          <a:ext cx="257050" cy="214810"/>
        </a:xfrm>
        <a:prstGeom prst="rect">
          <a:avLst/>
        </a:prstGeom>
        <a:noFill/>
        <a:ln w="9525">
          <a:noFill/>
          <a:miter lim="800000"/>
          <a:headEnd/>
          <a:tailEnd/>
        </a:ln>
      </xdr:spPr>
      <xdr:txBody>
        <a:bodyPr vertOverflow="clip" wrap="square" lIns="27432" tIns="27432" rIns="0" bIns="0" anchor="t" upright="1"/>
        <a:lstStyle/>
        <a:p>
          <a:pPr algn="l" rtl="0">
            <a:defRPr sz="1000"/>
          </a:pPr>
          <a:r>
            <a:rPr lang="es-MX" sz="800" b="1" i="0" u="none" strike="noStrike" baseline="0">
              <a:solidFill>
                <a:srgbClr val="000000"/>
              </a:solidFill>
              <a:latin typeface="Soberana Sans Light" pitchFamily="50" charset="0"/>
            </a:rPr>
            <a:t>1/</a:t>
          </a:r>
        </a:p>
      </xdr:txBody>
    </xdr:sp>
    <xdr:clientData/>
  </xdr:twoCellAnchor>
  <xdr:twoCellAnchor>
    <xdr:from>
      <xdr:col>1</xdr:col>
      <xdr:colOff>838200</xdr:colOff>
      <xdr:row>11</xdr:row>
      <xdr:rowOff>0</xdr:rowOff>
    </xdr:from>
    <xdr:to>
      <xdr:col>1</xdr:col>
      <xdr:colOff>971550</xdr:colOff>
      <xdr:row>11</xdr:row>
      <xdr:rowOff>0</xdr:rowOff>
    </xdr:to>
    <xdr:sp macro="" textlink="">
      <xdr:nvSpPr>
        <xdr:cNvPr id="4" name="Texto 2"/>
        <xdr:cNvSpPr txBox="1">
          <a:spLocks noChangeArrowheads="1"/>
        </xdr:cNvSpPr>
      </xdr:nvSpPr>
      <xdr:spPr bwMode="auto">
        <a:xfrm>
          <a:off x="1133475" y="1447800"/>
          <a:ext cx="13335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3/</a:t>
          </a:r>
        </a:p>
      </xdr:txBody>
    </xdr:sp>
    <xdr:clientData/>
  </xdr:twoCellAnchor>
  <xdr:twoCellAnchor>
    <xdr:from>
      <xdr:col>1</xdr:col>
      <xdr:colOff>847725</xdr:colOff>
      <xdr:row>26</xdr:row>
      <xdr:rowOff>0</xdr:rowOff>
    </xdr:from>
    <xdr:to>
      <xdr:col>1</xdr:col>
      <xdr:colOff>981075</xdr:colOff>
      <xdr:row>26</xdr:row>
      <xdr:rowOff>0</xdr:rowOff>
    </xdr:to>
    <xdr:sp macro="" textlink="">
      <xdr:nvSpPr>
        <xdr:cNvPr id="5" name="Texto 2"/>
        <xdr:cNvSpPr txBox="1">
          <a:spLocks noChangeArrowheads="1"/>
        </xdr:cNvSpPr>
      </xdr:nvSpPr>
      <xdr:spPr bwMode="auto">
        <a:xfrm>
          <a:off x="1143000" y="3124200"/>
          <a:ext cx="13335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3/</a:t>
          </a:r>
        </a:p>
      </xdr:txBody>
    </xdr:sp>
    <xdr:clientData/>
  </xdr:twoCellAnchor>
  <xdr:twoCellAnchor>
    <xdr:from>
      <xdr:col>1</xdr:col>
      <xdr:colOff>1074330</xdr:colOff>
      <xdr:row>29</xdr:row>
      <xdr:rowOff>118651</xdr:rowOff>
    </xdr:from>
    <xdr:to>
      <xdr:col>1</xdr:col>
      <xdr:colOff>1412328</xdr:colOff>
      <xdr:row>31</xdr:row>
      <xdr:rowOff>39414</xdr:rowOff>
    </xdr:to>
    <xdr:sp macro="" textlink="">
      <xdr:nvSpPr>
        <xdr:cNvPr id="6" name="Texto 5"/>
        <xdr:cNvSpPr txBox="1">
          <a:spLocks noChangeArrowheads="1"/>
        </xdr:cNvSpPr>
      </xdr:nvSpPr>
      <xdr:spPr bwMode="auto">
        <a:xfrm>
          <a:off x="1369933" y="3232341"/>
          <a:ext cx="337998" cy="170383"/>
        </a:xfrm>
        <a:prstGeom prst="rect">
          <a:avLst/>
        </a:prstGeom>
        <a:noFill/>
        <a:ln w="1">
          <a:noFill/>
          <a:miter lim="800000"/>
          <a:headEnd/>
          <a:tailEnd/>
        </a:ln>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rPr>
            <a:t>2/</a:t>
          </a:r>
        </a:p>
        <a:p>
          <a:pPr algn="l" rtl="0">
            <a:defRPr sz="1000"/>
          </a:pPr>
          <a:endParaRPr lang="es-MX" sz="500" b="0" i="0" u="none" strike="noStrike" baseline="0">
            <a:solidFill>
              <a:srgbClr val="000000"/>
            </a:solidFill>
            <a:latin typeface="Soberana Sans Light" pitchFamily="50" charset="0"/>
          </a:endParaRPr>
        </a:p>
      </xdr:txBody>
    </xdr:sp>
    <xdr:clientData/>
  </xdr:twoCellAnchor>
  <xdr:twoCellAnchor>
    <xdr:from>
      <xdr:col>1</xdr:col>
      <xdr:colOff>513777</xdr:colOff>
      <xdr:row>37</xdr:row>
      <xdr:rowOff>89380</xdr:rowOff>
    </xdr:from>
    <xdr:to>
      <xdr:col>1</xdr:col>
      <xdr:colOff>797719</xdr:colOff>
      <xdr:row>38</xdr:row>
      <xdr:rowOff>101204</xdr:rowOff>
    </xdr:to>
    <xdr:sp macro="" textlink="">
      <xdr:nvSpPr>
        <xdr:cNvPr id="7" name="Texto 5"/>
        <xdr:cNvSpPr txBox="1">
          <a:spLocks noChangeArrowheads="1"/>
        </xdr:cNvSpPr>
      </xdr:nvSpPr>
      <xdr:spPr bwMode="auto">
        <a:xfrm>
          <a:off x="811433" y="3810083"/>
          <a:ext cx="283942" cy="136840"/>
        </a:xfrm>
        <a:prstGeom prst="rect">
          <a:avLst/>
        </a:prstGeom>
        <a:noFill/>
        <a:ln w="1">
          <a:noFill/>
          <a:miter lim="800000"/>
          <a:headEnd/>
          <a:tailEnd/>
        </a:ln>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rPr>
            <a:t>4/</a:t>
          </a:r>
        </a:p>
        <a:p>
          <a:pPr algn="l" rtl="0">
            <a:defRPr sz="1000"/>
          </a:pPr>
          <a:endParaRPr lang="es-MX" sz="500" b="0" i="0" u="none" strike="noStrike" baseline="0">
            <a:solidFill>
              <a:srgbClr val="000000"/>
            </a:solidFill>
            <a:latin typeface="Soberana Sans Light" pitchFamily="50" charset="0"/>
          </a:endParaRPr>
        </a:p>
      </xdr:txBody>
    </xdr:sp>
    <xdr:clientData/>
  </xdr:twoCellAnchor>
  <xdr:twoCellAnchor>
    <xdr:from>
      <xdr:col>1</xdr:col>
      <xdr:colOff>506138</xdr:colOff>
      <xdr:row>39</xdr:row>
      <xdr:rowOff>86997</xdr:rowOff>
    </xdr:from>
    <xdr:to>
      <xdr:col>1</xdr:col>
      <xdr:colOff>755431</xdr:colOff>
      <xdr:row>40</xdr:row>
      <xdr:rowOff>117009</xdr:rowOff>
    </xdr:to>
    <xdr:sp macro="" textlink="">
      <xdr:nvSpPr>
        <xdr:cNvPr id="8" name="Text Box 2704"/>
        <xdr:cNvSpPr txBox="1">
          <a:spLocks noChangeArrowheads="1"/>
        </xdr:cNvSpPr>
      </xdr:nvSpPr>
      <xdr:spPr bwMode="auto">
        <a:xfrm>
          <a:off x="803794" y="4057731"/>
          <a:ext cx="249293" cy="155028"/>
        </a:xfrm>
        <a:prstGeom prst="rect">
          <a:avLst/>
        </a:prstGeom>
        <a:noFill/>
        <a:ln w="1">
          <a:noFill/>
          <a:miter lim="800000"/>
          <a:headEnd/>
          <a:tailEnd/>
        </a:ln>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rPr>
            <a:t>5/</a:t>
          </a:r>
        </a:p>
        <a:p>
          <a:pPr algn="l" rtl="0">
            <a:defRPr sz="1000"/>
          </a:pPr>
          <a:endParaRPr lang="es-MX" sz="500" b="0" i="0" u="none" strike="noStrike" baseline="0">
            <a:solidFill>
              <a:srgbClr val="000000"/>
            </a:solidFill>
            <a:latin typeface="Soberana Sans Light" pitchFamily="50" charset="0"/>
          </a:endParaRPr>
        </a:p>
      </xdr:txBody>
    </xdr:sp>
    <xdr:clientData/>
  </xdr:twoCellAnchor>
  <xdr:twoCellAnchor>
    <xdr:from>
      <xdr:col>1</xdr:col>
      <xdr:colOff>470913</xdr:colOff>
      <xdr:row>31</xdr:row>
      <xdr:rowOff>114382</xdr:rowOff>
    </xdr:from>
    <xdr:to>
      <xdr:col>1</xdr:col>
      <xdr:colOff>709448</xdr:colOff>
      <xdr:row>33</xdr:row>
      <xdr:rowOff>59121</xdr:rowOff>
    </xdr:to>
    <xdr:sp macro="" textlink="">
      <xdr:nvSpPr>
        <xdr:cNvPr id="9" name="Texto 5"/>
        <xdr:cNvSpPr txBox="1">
          <a:spLocks noChangeArrowheads="1"/>
        </xdr:cNvSpPr>
      </xdr:nvSpPr>
      <xdr:spPr bwMode="auto">
        <a:xfrm>
          <a:off x="766516" y="3477692"/>
          <a:ext cx="238535" cy="181222"/>
        </a:xfrm>
        <a:prstGeom prst="rect">
          <a:avLst/>
        </a:prstGeom>
        <a:noFill/>
        <a:ln w="1">
          <a:noFill/>
          <a:miter lim="800000"/>
          <a:headEnd/>
          <a:tailEnd/>
        </a:ln>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rPr>
            <a:t>3/</a:t>
          </a:r>
        </a:p>
        <a:p>
          <a:pPr algn="l" rtl="0">
            <a:defRPr sz="1000"/>
          </a:pPr>
          <a:endParaRPr lang="es-MX" sz="500" b="0" i="0" u="none" strike="noStrike" baseline="0">
            <a:solidFill>
              <a:srgbClr val="000000"/>
            </a:solidFill>
            <a:latin typeface="Soberana Sans Light" pitchFamily="50" charset="0"/>
          </a:endParaRPr>
        </a:p>
      </xdr:txBody>
    </xdr:sp>
    <xdr:clientData/>
  </xdr:twoCellAnchor>
  <xdr:twoCellAnchor>
    <xdr:from>
      <xdr:col>1</xdr:col>
      <xdr:colOff>795953</xdr:colOff>
      <xdr:row>41</xdr:row>
      <xdr:rowOff>109085</xdr:rowOff>
    </xdr:from>
    <xdr:to>
      <xdr:col>1</xdr:col>
      <xdr:colOff>1051034</xdr:colOff>
      <xdr:row>43</xdr:row>
      <xdr:rowOff>13138</xdr:rowOff>
    </xdr:to>
    <xdr:sp macro="" textlink="">
      <xdr:nvSpPr>
        <xdr:cNvPr id="10" name="Text Box 2728"/>
        <xdr:cNvSpPr txBox="1">
          <a:spLocks noChangeArrowheads="1"/>
        </xdr:cNvSpPr>
      </xdr:nvSpPr>
      <xdr:spPr bwMode="auto">
        <a:xfrm>
          <a:off x="1091556" y="4628533"/>
          <a:ext cx="255081" cy="153674"/>
        </a:xfrm>
        <a:prstGeom prst="rect">
          <a:avLst/>
        </a:prstGeom>
        <a:noFill/>
        <a:ln w="1">
          <a:noFill/>
          <a:miter lim="800000"/>
          <a:headEnd/>
          <a:tailEnd/>
        </a:ln>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rPr>
            <a:t>6/</a:t>
          </a:r>
        </a:p>
        <a:p>
          <a:pPr algn="l" rtl="0">
            <a:defRPr sz="1000"/>
          </a:pPr>
          <a:endParaRPr lang="es-MX" sz="500" b="0" i="0" u="none" strike="noStrike" baseline="0">
            <a:solidFill>
              <a:srgbClr val="000000"/>
            </a:solidFill>
            <a:latin typeface="Soberana Sans Light" pitchFamily="50"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9"/>
  <sheetViews>
    <sheetView showGridLines="0" showZeros="0" tabSelected="1" zoomScale="130" zoomScaleNormal="130" workbookViewId="0">
      <selection activeCell="D51" sqref="D51"/>
    </sheetView>
  </sheetViews>
  <sheetFormatPr baseColWidth="10" defaultRowHeight="6.75" customHeight="1"/>
  <cols>
    <col min="1" max="1" width="18.5703125" style="1" customWidth="1"/>
    <col min="2" max="6" width="4.7109375" customWidth="1"/>
    <col min="7" max="7" width="5.140625" customWidth="1"/>
    <col min="8" max="19" width="5.42578125" customWidth="1"/>
  </cols>
  <sheetData>
    <row r="1" spans="1:19" ht="15" customHeight="1">
      <c r="A1" s="46" t="s">
        <v>72</v>
      </c>
      <c r="B1" s="23"/>
      <c r="C1" s="24"/>
      <c r="D1" s="24"/>
      <c r="E1" s="24"/>
      <c r="F1" s="24"/>
      <c r="G1" s="24"/>
      <c r="H1" s="24"/>
      <c r="I1" s="24"/>
      <c r="J1" s="24"/>
      <c r="K1" s="24"/>
      <c r="L1" s="24"/>
      <c r="M1" s="24"/>
      <c r="N1" s="24"/>
      <c r="O1" s="24"/>
      <c r="P1" s="24"/>
      <c r="Q1" s="24"/>
      <c r="R1" s="24"/>
      <c r="S1" s="24"/>
    </row>
    <row r="2" spans="1:19" ht="11.1" customHeight="1">
      <c r="A2" s="47" t="s">
        <v>0</v>
      </c>
      <c r="B2" s="25"/>
      <c r="C2" s="26"/>
      <c r="D2" s="27"/>
      <c r="E2" s="27"/>
      <c r="F2" s="27"/>
      <c r="G2" s="48"/>
      <c r="H2" s="48"/>
      <c r="I2" s="48"/>
      <c r="J2" s="48"/>
      <c r="K2" s="48"/>
      <c r="L2" s="48"/>
      <c r="M2" s="48"/>
      <c r="N2" s="48"/>
      <c r="O2" s="48"/>
      <c r="P2" s="48"/>
      <c r="Q2" s="48"/>
      <c r="R2" s="48"/>
      <c r="S2" s="48"/>
    </row>
    <row r="3" spans="1:19" ht="15" customHeight="1">
      <c r="A3" s="64" t="s">
        <v>1</v>
      </c>
      <c r="B3" s="64">
        <v>2000</v>
      </c>
      <c r="C3" s="64">
        <v>2001</v>
      </c>
      <c r="D3" s="64">
        <v>2002</v>
      </c>
      <c r="E3" s="64">
        <v>2003</v>
      </c>
      <c r="F3" s="64">
        <v>2004</v>
      </c>
      <c r="G3" s="64">
        <v>2005</v>
      </c>
      <c r="H3" s="64">
        <v>2006</v>
      </c>
      <c r="I3" s="64">
        <v>2007</v>
      </c>
      <c r="J3" s="64">
        <v>2008</v>
      </c>
      <c r="K3" s="64">
        <v>2009</v>
      </c>
      <c r="L3" s="64">
        <v>2010</v>
      </c>
      <c r="M3" s="64">
        <v>2011</v>
      </c>
      <c r="N3" s="64">
        <v>2012</v>
      </c>
      <c r="O3" s="65">
        <v>2013</v>
      </c>
      <c r="P3" s="65">
        <v>2014</v>
      </c>
      <c r="Q3" s="66" t="s">
        <v>73</v>
      </c>
      <c r="R3" s="66" t="s">
        <v>74</v>
      </c>
      <c r="S3" s="66" t="s">
        <v>75</v>
      </c>
    </row>
    <row r="4" spans="1:19" ht="3" customHeight="1">
      <c r="A4" s="49"/>
      <c r="B4" s="55"/>
      <c r="C4" s="55"/>
      <c r="D4" s="55"/>
      <c r="E4" s="55"/>
      <c r="F4" s="55"/>
      <c r="G4" s="55"/>
      <c r="H4" s="55"/>
      <c r="I4" s="55"/>
      <c r="J4" s="55"/>
      <c r="K4" s="55"/>
      <c r="L4" s="55"/>
      <c r="M4" s="55"/>
      <c r="N4" s="55"/>
      <c r="O4" s="55"/>
      <c r="P4" s="55"/>
      <c r="Q4" s="67"/>
      <c r="R4" s="67"/>
      <c r="S4" s="67"/>
    </row>
    <row r="5" spans="1:19" s="4" customFormat="1" ht="9.9499999999999993" customHeight="1">
      <c r="A5" s="50" t="s">
        <v>65</v>
      </c>
      <c r="B5" s="58">
        <f t="shared" ref="B5:K5" si="0">SUM(B6+B7+B11+B25+B26+B27+B28+B33+B34+B38)</f>
        <v>732948</v>
      </c>
      <c r="C5" s="58">
        <v>726686.429</v>
      </c>
      <c r="D5" s="58">
        <v>808578.01300000004</v>
      </c>
      <c r="E5" s="58">
        <v>844844.56700000004</v>
      </c>
      <c r="F5" s="58">
        <v>932530.14199999999</v>
      </c>
      <c r="G5" s="58">
        <f t="shared" si="0"/>
        <v>1120571</v>
      </c>
      <c r="H5" s="58">
        <f t="shared" si="0"/>
        <v>1344620</v>
      </c>
      <c r="I5" s="58">
        <v>1674425.844</v>
      </c>
      <c r="J5" s="58">
        <f t="shared" si="0"/>
        <v>1850226.0659999996</v>
      </c>
      <c r="K5" s="58">
        <f t="shared" si="0"/>
        <v>1932461.2849999995</v>
      </c>
      <c r="L5" s="58">
        <v>2116652.7000000002</v>
      </c>
      <c r="M5" s="58">
        <v>2446998.7000000002</v>
      </c>
      <c r="N5" s="58">
        <v>2724897.4</v>
      </c>
      <c r="O5" s="58">
        <v>2947889.2</v>
      </c>
      <c r="P5" s="58">
        <v>3264276.5</v>
      </c>
      <c r="Q5" s="68">
        <v>3733476.5</v>
      </c>
      <c r="R5" s="68">
        <v>4222280.4000000004</v>
      </c>
      <c r="S5" s="68">
        <v>4330507.3</v>
      </c>
    </row>
    <row r="6" spans="1:19" s="7" customFormat="1" ht="9.9499999999999993" customHeight="1">
      <c r="A6" s="51" t="s">
        <v>2</v>
      </c>
      <c r="B6" s="36">
        <v>11082</v>
      </c>
      <c r="C6" s="36">
        <v>10976.63</v>
      </c>
      <c r="D6" s="36">
        <v>8467.8130000000001</v>
      </c>
      <c r="E6" s="36">
        <v>9202.0740000000005</v>
      </c>
      <c r="F6" s="36">
        <v>13829.753000000001</v>
      </c>
      <c r="G6" s="36">
        <v>19178</v>
      </c>
      <c r="H6" s="36">
        <v>20553</v>
      </c>
      <c r="I6" s="36">
        <v>26857.269</v>
      </c>
      <c r="J6" s="36">
        <v>32315.905999999999</v>
      </c>
      <c r="K6" s="36">
        <v>28319.236000000001</v>
      </c>
      <c r="L6" s="36">
        <v>32064.2</v>
      </c>
      <c r="M6" s="36">
        <v>39126</v>
      </c>
      <c r="N6" s="36">
        <v>47782.3</v>
      </c>
      <c r="O6" s="36">
        <v>51075.7</v>
      </c>
      <c r="P6" s="36">
        <v>52221.1</v>
      </c>
      <c r="Q6" s="69">
        <v>66948.100000000006</v>
      </c>
      <c r="R6" s="69">
        <v>74648.600000000006</v>
      </c>
      <c r="S6" s="69">
        <v>72319.3</v>
      </c>
    </row>
    <row r="7" spans="1:19" s="7" customFormat="1" ht="9.9499999999999993" customHeight="1">
      <c r="A7" s="51" t="s">
        <v>3</v>
      </c>
      <c r="B7" s="36">
        <v>131172</v>
      </c>
      <c r="C7" s="36">
        <v>120276.04300000001</v>
      </c>
      <c r="D7" s="36">
        <v>121378.289</v>
      </c>
      <c r="E7" s="36">
        <v>130564.776</v>
      </c>
      <c r="F7" s="36">
        <v>156937.47500000001</v>
      </c>
      <c r="G7" s="36">
        <v>154818</v>
      </c>
      <c r="H7" s="36">
        <v>189483</v>
      </c>
      <c r="I7" s="36">
        <v>297423.86200000002</v>
      </c>
      <c r="J7" s="36">
        <v>382899.58299999998</v>
      </c>
      <c r="K7" s="36">
        <v>401624.092</v>
      </c>
      <c r="L7" s="36">
        <v>447156.9</v>
      </c>
      <c r="M7" s="36">
        <v>503232.1</v>
      </c>
      <c r="N7" s="36">
        <v>545783.4</v>
      </c>
      <c r="O7" s="36">
        <v>562619.69999999995</v>
      </c>
      <c r="P7" s="36">
        <v>608723.5</v>
      </c>
      <c r="Q7" s="69">
        <v>712817.1</v>
      </c>
      <c r="R7" s="69">
        <v>802999.6</v>
      </c>
      <c r="S7" s="69">
        <v>822806.6</v>
      </c>
    </row>
    <row r="8" spans="1:19" s="7" customFormat="1" ht="8.1" customHeight="1">
      <c r="A8" s="51" t="s">
        <v>5</v>
      </c>
      <c r="B8" s="36">
        <v>4029</v>
      </c>
      <c r="C8" s="36">
        <v>4239.5569999999998</v>
      </c>
      <c r="D8" s="36">
        <v>2428.0889999999999</v>
      </c>
      <c r="E8" s="36">
        <v>2042.4559999999999</v>
      </c>
      <c r="F8" s="36">
        <v>1382.816</v>
      </c>
      <c r="G8" s="36">
        <v>631</v>
      </c>
      <c r="H8" s="36">
        <v>419</v>
      </c>
      <c r="I8" s="36">
        <v>2284.8490000000002</v>
      </c>
      <c r="J8" s="36">
        <v>2730.453</v>
      </c>
      <c r="K8" s="36">
        <v>3557.7869999999998</v>
      </c>
      <c r="L8" s="36">
        <v>5156</v>
      </c>
      <c r="M8" s="36">
        <v>5708.3</v>
      </c>
      <c r="N8" s="36">
        <v>7633.1</v>
      </c>
      <c r="O8" s="36">
        <v>5078.5</v>
      </c>
      <c r="P8" s="36">
        <v>7092.7</v>
      </c>
      <c r="Q8" s="69">
        <v>14812.4</v>
      </c>
      <c r="R8" s="69">
        <v>16467</v>
      </c>
      <c r="S8" s="69">
        <v>15729.5</v>
      </c>
    </row>
    <row r="9" spans="1:19" s="7" customFormat="1" ht="8.1" customHeight="1">
      <c r="A9" s="51" t="s">
        <v>7</v>
      </c>
      <c r="B9" s="36">
        <v>111068</v>
      </c>
      <c r="C9" s="36">
        <v>99901.373000000007</v>
      </c>
      <c r="D9" s="36">
        <v>102169.95600000001</v>
      </c>
      <c r="E9" s="36">
        <v>108021.10799999999</v>
      </c>
      <c r="F9" s="36">
        <v>128236.933</v>
      </c>
      <c r="G9" s="36">
        <v>118125</v>
      </c>
      <c r="H9" s="36">
        <v>138122</v>
      </c>
      <c r="I9" s="36">
        <v>168751.35999999999</v>
      </c>
      <c r="J9" s="36">
        <v>207898.65299999999</v>
      </c>
      <c r="K9" s="36">
        <v>216405.946</v>
      </c>
      <c r="L9" s="36">
        <v>234399.1</v>
      </c>
      <c r="M9" s="36">
        <v>267942</v>
      </c>
      <c r="N9" s="36">
        <v>265403.09999999998</v>
      </c>
      <c r="O9" s="36">
        <v>301089.90000000002</v>
      </c>
      <c r="P9" s="36">
        <v>332526.5</v>
      </c>
      <c r="Q9" s="69">
        <v>382511.8</v>
      </c>
      <c r="R9" s="69">
        <v>446100.9</v>
      </c>
      <c r="S9" s="69">
        <v>459555</v>
      </c>
    </row>
    <row r="10" spans="1:19" s="7" customFormat="1" ht="8.1" customHeight="1">
      <c r="A10" s="51" t="s">
        <v>49</v>
      </c>
      <c r="B10" s="36">
        <v>16075</v>
      </c>
      <c r="C10" s="36">
        <v>16135.111999999999</v>
      </c>
      <c r="D10" s="36">
        <v>16780.242999999999</v>
      </c>
      <c r="E10" s="36">
        <v>20501.213</v>
      </c>
      <c r="F10" s="36">
        <v>27317.725999999999</v>
      </c>
      <c r="G10" s="36">
        <v>36062</v>
      </c>
      <c r="H10" s="36">
        <v>50942</v>
      </c>
      <c r="I10" s="36">
        <v>126387.652</v>
      </c>
      <c r="J10" s="36">
        <v>172270.47700000001</v>
      </c>
      <c r="K10" s="36">
        <v>181660.359</v>
      </c>
      <c r="L10" s="36">
        <v>207601.8</v>
      </c>
      <c r="M10" s="36">
        <v>229581.8</v>
      </c>
      <c r="N10" s="36">
        <v>272747.2</v>
      </c>
      <c r="O10" s="36">
        <v>256451.3</v>
      </c>
      <c r="P10" s="36">
        <v>269104.2</v>
      </c>
      <c r="Q10" s="69">
        <v>315492.90000000002</v>
      </c>
      <c r="R10" s="69">
        <v>340431.7</v>
      </c>
      <c r="S10" s="69">
        <v>347522</v>
      </c>
    </row>
    <row r="11" spans="1:19" s="7" customFormat="1" ht="9.9499999999999993" customHeight="1">
      <c r="A11" s="51" t="s">
        <v>4</v>
      </c>
      <c r="B11" s="36">
        <v>150241</v>
      </c>
      <c r="C11" s="36">
        <v>137610.09899999999</v>
      </c>
      <c r="D11" s="36">
        <v>154377.663</v>
      </c>
      <c r="E11" s="36">
        <v>157036.93400000001</v>
      </c>
      <c r="F11" s="36">
        <v>195400.33900000001</v>
      </c>
      <c r="G11" s="36">
        <v>226865</v>
      </c>
      <c r="H11" s="36">
        <v>289595</v>
      </c>
      <c r="I11" s="36">
        <v>358014.10600000003</v>
      </c>
      <c r="J11" s="36">
        <v>427489.85399999999</v>
      </c>
      <c r="K11" s="36">
        <v>429540.38400000002</v>
      </c>
      <c r="L11" s="36">
        <v>456676.2</v>
      </c>
      <c r="M11" s="36">
        <v>543856.1</v>
      </c>
      <c r="N11" s="36">
        <v>577610.4</v>
      </c>
      <c r="O11" s="36">
        <v>660197</v>
      </c>
      <c r="P11" s="36">
        <v>719019.5</v>
      </c>
      <c r="Q11" s="69">
        <v>833533.8</v>
      </c>
      <c r="R11" s="69">
        <v>999817.1</v>
      </c>
      <c r="S11" s="69">
        <v>1084776.1000000001</v>
      </c>
    </row>
    <row r="12" spans="1:19" s="7" customFormat="1" ht="8.1" customHeight="1">
      <c r="A12" s="51" t="s">
        <v>8</v>
      </c>
      <c r="B12" s="36">
        <v>61253</v>
      </c>
      <c r="C12" s="36">
        <v>60877.728999999999</v>
      </c>
      <c r="D12" s="36">
        <v>71267.241999999998</v>
      </c>
      <c r="E12" s="36">
        <v>73363.894</v>
      </c>
      <c r="F12" s="36">
        <v>87805.97</v>
      </c>
      <c r="G12" s="36">
        <v>108292</v>
      </c>
      <c r="H12" s="36">
        <v>131311</v>
      </c>
      <c r="I12" s="36">
        <v>169564.753</v>
      </c>
      <c r="J12" s="36">
        <v>198792.976</v>
      </c>
      <c r="K12" s="36">
        <v>184044.459</v>
      </c>
      <c r="L12" s="36">
        <v>211983.3</v>
      </c>
      <c r="M12" s="36">
        <v>254717.1</v>
      </c>
      <c r="N12" s="36">
        <v>273873.90000000002</v>
      </c>
      <c r="O12" s="36">
        <v>309018.2</v>
      </c>
      <c r="P12" s="36">
        <v>343429.2</v>
      </c>
      <c r="Q12" s="69">
        <v>393226</v>
      </c>
      <c r="R12" s="69">
        <v>449161.6</v>
      </c>
      <c r="S12" s="69">
        <v>492681.9</v>
      </c>
    </row>
    <row r="13" spans="1:19" s="7" customFormat="1" ht="8.1" customHeight="1">
      <c r="A13" s="51" t="s">
        <v>22</v>
      </c>
      <c r="B13" s="36"/>
      <c r="C13" s="36"/>
      <c r="D13" s="36"/>
      <c r="E13" s="36"/>
      <c r="F13" s="36"/>
      <c r="G13" s="36"/>
      <c r="H13" s="36"/>
      <c r="I13" s="36"/>
      <c r="J13" s="36"/>
      <c r="K13" s="36"/>
      <c r="L13" s="36"/>
      <c r="M13" s="36"/>
      <c r="N13" s="36"/>
      <c r="O13" s="36"/>
      <c r="P13" s="36"/>
      <c r="Q13" s="69"/>
      <c r="R13" s="69"/>
      <c r="S13" s="69"/>
    </row>
    <row r="14" spans="1:19" s="7" customFormat="1" ht="8.1" customHeight="1">
      <c r="A14" s="51" t="s">
        <v>23</v>
      </c>
      <c r="B14" s="36">
        <v>25262</v>
      </c>
      <c r="C14" s="36">
        <v>23670.751</v>
      </c>
      <c r="D14" s="36">
        <v>25387.16</v>
      </c>
      <c r="E14" s="36">
        <v>28541.935000000001</v>
      </c>
      <c r="F14" s="36">
        <v>27005</v>
      </c>
      <c r="G14" s="36">
        <v>28930</v>
      </c>
      <c r="H14" s="36">
        <v>32274</v>
      </c>
      <c r="I14" s="36">
        <v>36434.061999999998</v>
      </c>
      <c r="J14" s="36">
        <v>46547.879000000001</v>
      </c>
      <c r="K14" s="36">
        <v>42435.254999999997</v>
      </c>
      <c r="L14" s="36">
        <v>37429.699999999997</v>
      </c>
      <c r="M14" s="36">
        <v>46165.4</v>
      </c>
      <c r="N14" s="36">
        <v>44049.9</v>
      </c>
      <c r="O14" s="36">
        <v>52688.800000000003</v>
      </c>
      <c r="P14" s="36">
        <v>64558.1</v>
      </c>
      <c r="Q14" s="69">
        <v>92047.4</v>
      </c>
      <c r="R14" s="69">
        <v>105665.8</v>
      </c>
      <c r="S14" s="69">
        <v>109288.7</v>
      </c>
    </row>
    <row r="15" spans="1:19" s="7" customFormat="1" ht="8.1" customHeight="1">
      <c r="A15" s="51" t="s">
        <v>9</v>
      </c>
      <c r="B15" s="36">
        <v>8429</v>
      </c>
      <c r="C15" s="36">
        <v>6382.7929999999997</v>
      </c>
      <c r="D15" s="36">
        <v>7577.3190000000004</v>
      </c>
      <c r="E15" s="36">
        <v>7511.5559999999996</v>
      </c>
      <c r="F15" s="36">
        <v>13863.08</v>
      </c>
      <c r="G15" s="36">
        <v>15449</v>
      </c>
      <c r="H15" s="36">
        <v>19815</v>
      </c>
      <c r="I15" s="36">
        <v>32125.794000000002</v>
      </c>
      <c r="J15" s="36">
        <v>41051.966</v>
      </c>
      <c r="K15" s="36">
        <v>49592.142999999996</v>
      </c>
      <c r="L15" s="36">
        <v>56522.9</v>
      </c>
      <c r="M15" s="36">
        <v>66142.600000000006</v>
      </c>
      <c r="N15" s="36">
        <v>68107.600000000006</v>
      </c>
      <c r="O15" s="36">
        <v>90872.4</v>
      </c>
      <c r="P15" s="36">
        <v>89321</v>
      </c>
      <c r="Q15" s="69">
        <v>97123.8</v>
      </c>
      <c r="R15" s="69">
        <v>132821.6</v>
      </c>
      <c r="S15" s="69">
        <v>148349.1</v>
      </c>
    </row>
    <row r="16" spans="1:19" s="7" customFormat="1" ht="8.1" customHeight="1">
      <c r="A16" s="51" t="s">
        <v>20</v>
      </c>
      <c r="B16" s="36"/>
      <c r="C16" s="36"/>
      <c r="D16" s="36"/>
      <c r="E16" s="36"/>
      <c r="F16" s="36"/>
      <c r="G16" s="36"/>
      <c r="H16" s="36"/>
      <c r="I16" s="36"/>
      <c r="J16" s="36"/>
      <c r="K16" s="36"/>
      <c r="L16" s="36"/>
      <c r="M16" s="36"/>
      <c r="N16" s="36"/>
      <c r="O16" s="36"/>
      <c r="P16" s="36"/>
      <c r="Q16" s="69"/>
      <c r="R16" s="69"/>
      <c r="S16" s="69"/>
    </row>
    <row r="17" spans="1:19" s="7" customFormat="1" ht="8.1" customHeight="1">
      <c r="A17" s="51" t="s">
        <v>21</v>
      </c>
      <c r="B17" s="36">
        <v>30467</v>
      </c>
      <c r="C17" s="36">
        <v>27843.825000000001</v>
      </c>
      <c r="D17" s="36">
        <v>28700.09</v>
      </c>
      <c r="E17" s="36">
        <v>27433.778999999999</v>
      </c>
      <c r="F17" s="36">
        <v>36079.898000000001</v>
      </c>
      <c r="G17" s="36">
        <v>42207</v>
      </c>
      <c r="H17" s="36">
        <v>66117</v>
      </c>
      <c r="I17" s="36">
        <v>75380.817999999999</v>
      </c>
      <c r="J17" s="36">
        <v>88362.74</v>
      </c>
      <c r="K17" s="36">
        <v>98064.729000000007</v>
      </c>
      <c r="L17" s="36">
        <v>101024.4</v>
      </c>
      <c r="M17" s="36">
        <v>107606.3</v>
      </c>
      <c r="N17" s="36">
        <v>111318.39999999999</v>
      </c>
      <c r="O17" s="36">
        <v>128648</v>
      </c>
      <c r="P17" s="36">
        <v>129232.1</v>
      </c>
      <c r="Q17" s="69">
        <v>137335.9</v>
      </c>
      <c r="R17" s="69">
        <v>181887</v>
      </c>
      <c r="S17" s="69">
        <v>206690.7</v>
      </c>
    </row>
    <row r="18" spans="1:19" s="7" customFormat="1" ht="8.1" customHeight="1">
      <c r="A18" s="51" t="s">
        <v>24</v>
      </c>
      <c r="B18" s="36"/>
      <c r="C18" s="36"/>
      <c r="D18" s="36"/>
      <c r="E18" s="36"/>
      <c r="F18" s="36"/>
      <c r="G18" s="36"/>
      <c r="H18" s="36"/>
      <c r="I18" s="36"/>
      <c r="J18" s="36"/>
      <c r="K18" s="36"/>
      <c r="L18" s="36"/>
      <c r="M18" s="36"/>
      <c r="N18" s="36"/>
      <c r="O18" s="36"/>
      <c r="P18" s="36"/>
      <c r="Q18" s="69"/>
      <c r="R18" s="69"/>
      <c r="S18" s="69"/>
    </row>
    <row r="19" spans="1:19" s="7" customFormat="1" ht="8.1" customHeight="1">
      <c r="A19" s="51" t="s">
        <v>25</v>
      </c>
      <c r="B19" s="36">
        <v>5101</v>
      </c>
      <c r="C19" s="36">
        <v>4689.8370000000004</v>
      </c>
      <c r="D19" s="36">
        <v>5590.5510000000004</v>
      </c>
      <c r="E19" s="36">
        <v>6686.04</v>
      </c>
      <c r="F19" s="36">
        <v>9883.07</v>
      </c>
      <c r="G19" s="36">
        <v>10791</v>
      </c>
      <c r="H19" s="36">
        <v>12594</v>
      </c>
      <c r="I19" s="36">
        <v>15159.223</v>
      </c>
      <c r="J19" s="36">
        <v>24804.743999999999</v>
      </c>
      <c r="K19" s="36">
        <v>28211.665000000001</v>
      </c>
      <c r="L19" s="36">
        <v>23618.7</v>
      </c>
      <c r="M19" s="36">
        <v>34225.599999999999</v>
      </c>
      <c r="N19" s="36">
        <v>29893</v>
      </c>
      <c r="O19" s="36">
        <v>27900.5</v>
      </c>
      <c r="P19" s="36">
        <v>27738.2</v>
      </c>
      <c r="Q19" s="69">
        <v>29242.3</v>
      </c>
      <c r="R19" s="69">
        <v>33485.800000000003</v>
      </c>
      <c r="S19" s="69">
        <v>35081</v>
      </c>
    </row>
    <row r="20" spans="1:19" s="7" customFormat="1" ht="8.1" customHeight="1">
      <c r="A20" s="51" t="s">
        <v>50</v>
      </c>
      <c r="B20" s="36">
        <v>3784</v>
      </c>
      <c r="C20" s="36">
        <v>4619.6819999999998</v>
      </c>
      <c r="D20" s="36">
        <v>8383.9269999999997</v>
      </c>
      <c r="E20" s="36">
        <v>7235.3980000000001</v>
      </c>
      <c r="F20" s="36">
        <v>12668.772999999999</v>
      </c>
      <c r="G20" s="36">
        <v>13235</v>
      </c>
      <c r="H20" s="36">
        <v>14976</v>
      </c>
      <c r="I20" s="36">
        <v>17519.154999999999</v>
      </c>
      <c r="J20" s="36">
        <v>13161.137000000001</v>
      </c>
      <c r="K20" s="36">
        <v>11203.473</v>
      </c>
      <c r="L20" s="36">
        <v>7068.9</v>
      </c>
      <c r="M20" s="36">
        <v>8455.5</v>
      </c>
      <c r="N20" s="36">
        <v>10253</v>
      </c>
      <c r="O20" s="36">
        <v>9850.2999999999993</v>
      </c>
      <c r="P20" s="36">
        <v>13109.7</v>
      </c>
      <c r="Q20" s="69">
        <v>21393</v>
      </c>
      <c r="R20" s="69">
        <v>23828.2</v>
      </c>
      <c r="S20" s="69">
        <v>27853.9</v>
      </c>
    </row>
    <row r="21" spans="1:19" s="7" customFormat="1" ht="8.1" customHeight="1">
      <c r="A21" s="51" t="s">
        <v>26</v>
      </c>
      <c r="B21" s="36"/>
      <c r="C21" s="36"/>
      <c r="D21" s="36"/>
      <c r="E21" s="36"/>
      <c r="F21" s="36"/>
      <c r="G21" s="36"/>
      <c r="H21" s="36"/>
      <c r="I21" s="36"/>
      <c r="J21" s="36"/>
      <c r="K21" s="36"/>
      <c r="L21" s="36"/>
      <c r="M21" s="36"/>
      <c r="N21" s="36"/>
      <c r="O21" s="36"/>
      <c r="P21" s="36"/>
      <c r="Q21" s="69"/>
      <c r="R21" s="69"/>
      <c r="S21" s="69"/>
    </row>
    <row r="22" spans="1:19" s="7" customFormat="1" ht="8.1" customHeight="1">
      <c r="A22" s="51" t="s">
        <v>27</v>
      </c>
      <c r="B22" s="36"/>
      <c r="C22" s="36"/>
      <c r="D22" s="36"/>
      <c r="E22" s="36"/>
      <c r="F22" s="36"/>
      <c r="G22" s="36"/>
      <c r="H22" s="36"/>
      <c r="I22" s="36"/>
      <c r="J22" s="36"/>
      <c r="K22" s="36"/>
      <c r="L22" s="36"/>
      <c r="M22" s="36"/>
      <c r="N22" s="36"/>
      <c r="O22" s="36"/>
      <c r="P22" s="36"/>
      <c r="Q22" s="69"/>
      <c r="R22" s="69"/>
      <c r="S22" s="69"/>
    </row>
    <row r="23" spans="1:19" s="7" customFormat="1" ht="8.1" customHeight="1">
      <c r="A23" s="51" t="s">
        <v>28</v>
      </c>
      <c r="B23" s="36">
        <v>604</v>
      </c>
      <c r="C23" s="36">
        <v>585.44600000000003</v>
      </c>
      <c r="D23" s="36">
        <v>852.84900000000005</v>
      </c>
      <c r="E23" s="36">
        <v>1190.646</v>
      </c>
      <c r="F23" s="36">
        <v>753.16300000000001</v>
      </c>
      <c r="G23" s="36">
        <v>724</v>
      </c>
      <c r="H23" s="36">
        <v>825</v>
      </c>
      <c r="I23" s="36">
        <v>865.25300000000004</v>
      </c>
      <c r="J23" s="36">
        <v>1511.143</v>
      </c>
      <c r="K23" s="36">
        <v>1186.0809999999999</v>
      </c>
      <c r="L23" s="36">
        <v>1041.2</v>
      </c>
      <c r="M23" s="36">
        <v>1032.7</v>
      </c>
      <c r="N23" s="36">
        <v>1233.4000000000001</v>
      </c>
      <c r="O23" s="36">
        <v>1596.3</v>
      </c>
      <c r="P23" s="36">
        <v>1246.3</v>
      </c>
      <c r="Q23" s="69">
        <v>1811.3</v>
      </c>
      <c r="R23" s="69">
        <v>1612.2</v>
      </c>
      <c r="S23" s="69">
        <v>1462.3</v>
      </c>
    </row>
    <row r="24" spans="1:19" s="7" customFormat="1" ht="8.1" customHeight="1">
      <c r="A24" s="51" t="s">
        <v>10</v>
      </c>
      <c r="B24" s="36">
        <v>15341</v>
      </c>
      <c r="C24" s="36">
        <v>8940.0360000000001</v>
      </c>
      <c r="D24" s="36">
        <v>6618.5249999999996</v>
      </c>
      <c r="E24" s="36">
        <v>5073.6859999999997</v>
      </c>
      <c r="F24" s="36">
        <v>7341.3850000000002</v>
      </c>
      <c r="G24" s="36">
        <v>7236</v>
      </c>
      <c r="H24" s="36">
        <v>11683</v>
      </c>
      <c r="I24" s="36">
        <v>10965.048000000001</v>
      </c>
      <c r="J24" s="36">
        <v>13257.269</v>
      </c>
      <c r="K24" s="36">
        <v>14802.579</v>
      </c>
      <c r="L24" s="36">
        <v>17987.099999999999</v>
      </c>
      <c r="M24" s="36">
        <v>25510.7</v>
      </c>
      <c r="N24" s="36">
        <v>38881.199999999997</v>
      </c>
      <c r="O24" s="36">
        <v>39622.699999999997</v>
      </c>
      <c r="P24" s="36">
        <v>50385</v>
      </c>
      <c r="Q24" s="69">
        <v>61354.1</v>
      </c>
      <c r="R24" s="69">
        <v>71354.8</v>
      </c>
      <c r="S24" s="69">
        <v>63368.7</v>
      </c>
    </row>
    <row r="25" spans="1:19" s="7" customFormat="1" ht="9.9499999999999993" customHeight="1">
      <c r="A25" s="51" t="s">
        <v>11</v>
      </c>
      <c r="B25" s="36">
        <v>157081</v>
      </c>
      <c r="C25" s="36">
        <v>141650.685</v>
      </c>
      <c r="D25" s="36">
        <v>134826.52600000001</v>
      </c>
      <c r="E25" s="36">
        <v>121405.469</v>
      </c>
      <c r="F25" s="36">
        <v>128056.167</v>
      </c>
      <c r="G25" s="36">
        <v>173776</v>
      </c>
      <c r="H25" s="36">
        <v>234989</v>
      </c>
      <c r="I25" s="36">
        <v>278009.18300000002</v>
      </c>
      <c r="J25" s="36">
        <v>309994.46899999998</v>
      </c>
      <c r="K25" s="36">
        <v>333230.56599999999</v>
      </c>
      <c r="L25" s="36">
        <v>374315.4</v>
      </c>
      <c r="M25" s="36">
        <v>405126.7</v>
      </c>
      <c r="N25" s="36">
        <v>443107.3</v>
      </c>
      <c r="O25" s="36">
        <v>475201.6</v>
      </c>
      <c r="P25" s="36">
        <v>516267.2</v>
      </c>
      <c r="Q25" s="69">
        <v>583056.19999999995</v>
      </c>
      <c r="R25" s="69">
        <v>655018.1</v>
      </c>
      <c r="S25" s="69">
        <v>685656.1</v>
      </c>
    </row>
    <row r="26" spans="1:19" s="7" customFormat="1" ht="9.9499999999999993" customHeight="1">
      <c r="A26" s="51" t="s">
        <v>12</v>
      </c>
      <c r="B26" s="36">
        <v>38696</v>
      </c>
      <c r="C26" s="36">
        <v>53517.540999999997</v>
      </c>
      <c r="D26" s="36">
        <v>76226.873999999996</v>
      </c>
      <c r="E26" s="36">
        <v>113806.439</v>
      </c>
      <c r="F26" s="36">
        <v>170201.902</v>
      </c>
      <c r="G26" s="36">
        <v>259924</v>
      </c>
      <c r="H26" s="36">
        <v>367828</v>
      </c>
      <c r="I26" s="36">
        <v>455834.88699999999</v>
      </c>
      <c r="J26" s="36">
        <v>442446.83199999999</v>
      </c>
      <c r="K26" s="36">
        <v>370518.89399999997</v>
      </c>
      <c r="L26" s="36">
        <v>396826.3</v>
      </c>
      <c r="M26" s="36">
        <v>493342</v>
      </c>
      <c r="N26" s="36">
        <v>587466.5</v>
      </c>
      <c r="O26" s="36">
        <v>649881.19999999995</v>
      </c>
      <c r="P26" s="36">
        <v>685807.2</v>
      </c>
      <c r="Q26" s="69">
        <v>762063.6</v>
      </c>
      <c r="R26" s="69">
        <v>855634.4</v>
      </c>
      <c r="S26" s="69">
        <v>856257.9</v>
      </c>
    </row>
    <row r="27" spans="1:19" s="7" customFormat="1" ht="9.9499999999999993" customHeight="1">
      <c r="A27" s="51" t="s">
        <v>67</v>
      </c>
      <c r="B27" s="36">
        <v>2358</v>
      </c>
      <c r="C27" s="36">
        <v>8672.0030000000006</v>
      </c>
      <c r="D27" s="36">
        <v>8062.5230000000001</v>
      </c>
      <c r="E27" s="36">
        <v>4437.3339999999998</v>
      </c>
      <c r="F27" s="36">
        <v>3190.8020000000001</v>
      </c>
      <c r="G27" s="36">
        <v>466</v>
      </c>
      <c r="H27" s="36">
        <v>4646</v>
      </c>
      <c r="I27" s="36">
        <v>79.399000000000001</v>
      </c>
      <c r="J27" s="36">
        <v>134.286</v>
      </c>
      <c r="K27" s="36">
        <v>296.142</v>
      </c>
      <c r="L27" s="36">
        <v>204.1</v>
      </c>
      <c r="M27" s="36">
        <v>6.5</v>
      </c>
      <c r="N27" s="36">
        <v>0</v>
      </c>
      <c r="O27" s="36">
        <v>0</v>
      </c>
      <c r="P27" s="36"/>
      <c r="Q27" s="69">
        <v>0</v>
      </c>
      <c r="R27" s="69"/>
      <c r="S27" s="69"/>
    </row>
    <row r="28" spans="1:19" s="7" customFormat="1" ht="9.9499999999999993" customHeight="1">
      <c r="A28" s="51" t="s">
        <v>6</v>
      </c>
      <c r="B28" s="36">
        <v>20856</v>
      </c>
      <c r="C28" s="36">
        <v>27793.19</v>
      </c>
      <c r="D28" s="36">
        <v>33386.144</v>
      </c>
      <c r="E28" s="36">
        <v>29171.68</v>
      </c>
      <c r="F28" s="36">
        <v>45687.718999999997</v>
      </c>
      <c r="G28" s="36">
        <v>61972</v>
      </c>
      <c r="H28" s="36">
        <v>60670</v>
      </c>
      <c r="I28" s="36">
        <v>72907.762000000002</v>
      </c>
      <c r="J28" s="36">
        <v>63853.061999999998</v>
      </c>
      <c r="K28" s="36">
        <v>57991.947</v>
      </c>
      <c r="L28" s="36">
        <v>55082.9</v>
      </c>
      <c r="M28" s="36">
        <v>81252.600000000006</v>
      </c>
      <c r="N28" s="36">
        <v>98901.4</v>
      </c>
      <c r="O28" s="36">
        <v>118720.1</v>
      </c>
      <c r="P28" s="36">
        <v>139003.29999999999</v>
      </c>
      <c r="Q28" s="69">
        <v>168324.1</v>
      </c>
      <c r="R28" s="69">
        <v>164158.79999999999</v>
      </c>
      <c r="S28" s="69">
        <v>183800.4</v>
      </c>
    </row>
    <row r="29" spans="1:19" s="7" customFormat="1" ht="8.1" customHeight="1">
      <c r="A29" s="51" t="s">
        <v>68</v>
      </c>
      <c r="B29" s="36">
        <v>20452</v>
      </c>
      <c r="C29" s="36">
        <v>27377.564999999999</v>
      </c>
      <c r="D29" s="36">
        <v>23468.971000000001</v>
      </c>
      <c r="E29" s="36">
        <v>26541.888999999999</v>
      </c>
      <c r="F29" s="36">
        <v>41444.934000000001</v>
      </c>
      <c r="G29" s="36">
        <v>58156</v>
      </c>
      <c r="H29" s="36">
        <v>60379</v>
      </c>
      <c r="I29" s="36">
        <v>72504.437000000005</v>
      </c>
      <c r="J29" s="36">
        <v>63024.474999999999</v>
      </c>
      <c r="K29" s="36">
        <v>54289.197999999997</v>
      </c>
      <c r="L29" s="36">
        <v>51650.9</v>
      </c>
      <c r="M29" s="36">
        <v>73113.5</v>
      </c>
      <c r="N29" s="36">
        <v>91499.6</v>
      </c>
      <c r="O29" s="36">
        <v>110867.3</v>
      </c>
      <c r="P29" s="36">
        <v>131468</v>
      </c>
      <c r="Q29" s="69">
        <v>135853.20000000001</v>
      </c>
      <c r="R29" s="69">
        <v>150154.6</v>
      </c>
      <c r="S29" s="69">
        <v>178863.9</v>
      </c>
    </row>
    <row r="30" spans="1:19" s="7" customFormat="1" ht="8.1" customHeight="1">
      <c r="A30" s="51" t="s">
        <v>15</v>
      </c>
      <c r="B30" s="36">
        <v>404</v>
      </c>
      <c r="C30" s="36">
        <v>415.625</v>
      </c>
      <c r="D30" s="36">
        <v>9917.1730000000007</v>
      </c>
      <c r="E30" s="36">
        <v>2629.7910000000002</v>
      </c>
      <c r="F30" s="36">
        <v>4242.7849999999999</v>
      </c>
      <c r="G30" s="36">
        <v>3817</v>
      </c>
      <c r="H30" s="36">
        <v>291</v>
      </c>
      <c r="I30" s="36">
        <v>403.32499999999999</v>
      </c>
      <c r="J30" s="36">
        <v>828.58699999999999</v>
      </c>
      <c r="K30" s="36">
        <v>3702.7489999999998</v>
      </c>
      <c r="L30" s="36">
        <v>3432</v>
      </c>
      <c r="M30" s="36">
        <v>8139.1</v>
      </c>
      <c r="N30" s="36">
        <v>7401.8</v>
      </c>
      <c r="O30" s="36">
        <v>7852.8</v>
      </c>
      <c r="P30" s="36">
        <v>7535.3</v>
      </c>
      <c r="Q30" s="69">
        <v>32470.9</v>
      </c>
      <c r="R30" s="69">
        <v>14004.2</v>
      </c>
      <c r="S30" s="69">
        <v>4936.5</v>
      </c>
    </row>
    <row r="31" spans="1:19" s="7" customFormat="1" ht="9.9499999999999993" customHeight="1">
      <c r="A31" s="51" t="s">
        <v>29</v>
      </c>
      <c r="B31" s="36"/>
      <c r="C31" s="36"/>
      <c r="D31" s="36"/>
      <c r="E31" s="36"/>
      <c r="F31" s="36"/>
      <c r="G31" s="36"/>
      <c r="H31" s="36"/>
      <c r="I31" s="36"/>
      <c r="J31" s="36"/>
      <c r="K31" s="36"/>
      <c r="L31" s="36"/>
      <c r="M31" s="36"/>
      <c r="N31" s="36"/>
      <c r="O31" s="36"/>
      <c r="P31" s="36"/>
      <c r="Q31" s="69"/>
      <c r="R31" s="69"/>
      <c r="S31" s="69"/>
    </row>
    <row r="32" spans="1:19" s="7" customFormat="1" ht="8.1" customHeight="1">
      <c r="A32" s="51" t="s">
        <v>30</v>
      </c>
      <c r="B32" s="36"/>
      <c r="C32" s="36"/>
      <c r="D32" s="36"/>
      <c r="E32" s="36"/>
      <c r="F32" s="36"/>
      <c r="G32" s="36"/>
      <c r="H32" s="36"/>
      <c r="I32" s="36"/>
      <c r="J32" s="36"/>
      <c r="K32" s="36"/>
      <c r="L32" s="36"/>
      <c r="M32" s="36"/>
      <c r="N32" s="36"/>
      <c r="O32" s="36"/>
      <c r="P32" s="36"/>
      <c r="Q32" s="69"/>
      <c r="R32" s="69"/>
      <c r="S32" s="69"/>
    </row>
    <row r="33" spans="1:19" s="7" customFormat="1" ht="8.1" customHeight="1">
      <c r="A33" s="51" t="s">
        <v>31</v>
      </c>
      <c r="B33" s="36">
        <v>49350</v>
      </c>
      <c r="C33" s="36">
        <v>56340.853999999999</v>
      </c>
      <c r="D33" s="36">
        <v>58693.444000000003</v>
      </c>
      <c r="E33" s="36">
        <v>81870.577000000005</v>
      </c>
      <c r="F33" s="36">
        <v>103544.394</v>
      </c>
      <c r="G33" s="36">
        <v>102856</v>
      </c>
      <c r="H33" s="36">
        <v>94719</v>
      </c>
      <c r="I33" s="36">
        <v>105775.056</v>
      </c>
      <c r="J33" s="36">
        <v>132968.33600000001</v>
      </c>
      <c r="K33" s="36">
        <v>256737.745</v>
      </c>
      <c r="L33" s="36">
        <v>294838.09999999998</v>
      </c>
      <c r="M33" s="36">
        <v>323417.7</v>
      </c>
      <c r="N33" s="36">
        <v>382939.9</v>
      </c>
      <c r="O33" s="36">
        <v>402571</v>
      </c>
      <c r="P33" s="36">
        <v>501626</v>
      </c>
      <c r="Q33" s="69">
        <v>556361</v>
      </c>
      <c r="R33" s="69">
        <v>591751.30000000005</v>
      </c>
      <c r="S33" s="69">
        <v>550791.30000000005</v>
      </c>
    </row>
    <row r="34" spans="1:19" s="7" customFormat="1" ht="9.9499999999999993" customHeight="1">
      <c r="A34" s="51" t="s">
        <v>51</v>
      </c>
      <c r="B34" s="36">
        <v>167667</v>
      </c>
      <c r="C34" s="36">
        <v>164705.1</v>
      </c>
      <c r="D34" s="36">
        <v>206067.1</v>
      </c>
      <c r="E34" s="36">
        <v>189179.9</v>
      </c>
      <c r="F34" s="36">
        <v>106352.186</v>
      </c>
      <c r="G34" s="36">
        <v>112920</v>
      </c>
      <c r="H34" s="36">
        <v>70919</v>
      </c>
      <c r="I34" s="36">
        <v>62564.862999999998</v>
      </c>
      <c r="J34" s="36">
        <v>20824.123</v>
      </c>
      <c r="K34" s="36">
        <v>12550.312</v>
      </c>
      <c r="L34" s="36">
        <v>11323.3</v>
      </c>
      <c r="M34" s="36">
        <v>9362.2999999999993</v>
      </c>
      <c r="N34" s="36">
        <v>8043.5</v>
      </c>
      <c r="O34" s="36">
        <v>0</v>
      </c>
      <c r="P34" s="36">
        <v>0</v>
      </c>
      <c r="Q34" s="69">
        <v>0</v>
      </c>
      <c r="R34" s="69">
        <v>0</v>
      </c>
      <c r="S34" s="69">
        <v>0</v>
      </c>
    </row>
    <row r="35" spans="1:19" s="7" customFormat="1" ht="9.9499999999999993" customHeight="1">
      <c r="A35" s="51" t="s">
        <v>69</v>
      </c>
      <c r="B35" s="36">
        <v>0</v>
      </c>
      <c r="C35" s="36">
        <v>0</v>
      </c>
      <c r="D35" s="36">
        <v>2611.8000000000002</v>
      </c>
      <c r="E35" s="36">
        <v>14244</v>
      </c>
      <c r="F35" s="36">
        <v>12935.245000000001</v>
      </c>
      <c r="G35" s="36">
        <v>21467</v>
      </c>
      <c r="H35" s="36">
        <v>13471</v>
      </c>
      <c r="I35" s="36">
        <v>11001.349</v>
      </c>
      <c r="J35" s="36">
        <v>7718.4939999999997</v>
      </c>
      <c r="K35" s="36">
        <v>827.97299999999996</v>
      </c>
      <c r="L35" s="36">
        <v>949.8</v>
      </c>
      <c r="M35" s="36">
        <v>299.8</v>
      </c>
      <c r="N35" s="36">
        <v>27.4</v>
      </c>
      <c r="O35" s="36">
        <v>0</v>
      </c>
      <c r="P35" s="36">
        <v>0</v>
      </c>
      <c r="Q35" s="69">
        <v>0</v>
      </c>
      <c r="R35" s="69">
        <v>0</v>
      </c>
      <c r="S35" s="69">
        <v>0</v>
      </c>
    </row>
    <row r="36" spans="1:19" s="7" customFormat="1" ht="9.9499999999999993" customHeight="1">
      <c r="A36" s="51" t="s">
        <v>18</v>
      </c>
      <c r="B36" s="36">
        <v>150337</v>
      </c>
      <c r="C36" s="36">
        <v>148387.4</v>
      </c>
      <c r="D36" s="36">
        <v>187154.2</v>
      </c>
      <c r="E36" s="36">
        <v>158646.39999999999</v>
      </c>
      <c r="F36" s="36">
        <v>76634.532999999996</v>
      </c>
      <c r="G36" s="36">
        <v>79356</v>
      </c>
      <c r="H36" s="36">
        <v>45347</v>
      </c>
      <c r="I36" s="36">
        <v>40040.036</v>
      </c>
      <c r="J36" s="36">
        <v>8033.4089999999997</v>
      </c>
      <c r="K36" s="36">
        <v>8012.915</v>
      </c>
      <c r="L36" s="36">
        <v>8013.3</v>
      </c>
      <c r="M36" s="36">
        <v>8014.7</v>
      </c>
      <c r="N36" s="36">
        <v>8016.1</v>
      </c>
      <c r="O36" s="36">
        <v>0</v>
      </c>
      <c r="P36" s="36">
        <v>0</v>
      </c>
      <c r="Q36" s="69">
        <v>0</v>
      </c>
      <c r="R36" s="69">
        <v>0</v>
      </c>
      <c r="S36" s="69">
        <v>0</v>
      </c>
    </row>
    <row r="37" spans="1:19" s="7" customFormat="1" ht="9.9499999999999993" customHeight="1">
      <c r="A37" s="51" t="s">
        <v>70</v>
      </c>
      <c r="B37" s="36">
        <v>17330</v>
      </c>
      <c r="C37" s="36">
        <v>16317.8</v>
      </c>
      <c r="D37" s="36">
        <v>16301.1</v>
      </c>
      <c r="E37" s="36">
        <v>16289.5</v>
      </c>
      <c r="F37" s="36">
        <v>16782.407999999999</v>
      </c>
      <c r="G37" s="36">
        <v>12097</v>
      </c>
      <c r="H37" s="36">
        <v>12101</v>
      </c>
      <c r="I37" s="36">
        <v>11523.477999999999</v>
      </c>
      <c r="J37" s="36">
        <v>5072.22</v>
      </c>
      <c r="K37" s="36">
        <v>3709.424</v>
      </c>
      <c r="L37" s="36">
        <v>2360.1999999999998</v>
      </c>
      <c r="M37" s="36">
        <v>1047.8</v>
      </c>
      <c r="N37" s="36">
        <v>0</v>
      </c>
      <c r="O37" s="36">
        <v>0</v>
      </c>
      <c r="P37" s="36">
        <v>0</v>
      </c>
      <c r="Q37" s="69">
        <v>0</v>
      </c>
      <c r="R37" s="69">
        <v>0</v>
      </c>
      <c r="S37" s="69">
        <v>0</v>
      </c>
    </row>
    <row r="38" spans="1:19" s="7" customFormat="1" ht="9.9499999999999993" customHeight="1">
      <c r="A38" s="51" t="s">
        <v>16</v>
      </c>
      <c r="B38" s="36">
        <v>4445</v>
      </c>
      <c r="C38" s="36">
        <v>5144.2830000000004</v>
      </c>
      <c r="D38" s="36">
        <v>7091.6379999999999</v>
      </c>
      <c r="E38" s="36">
        <v>8169.3869999999997</v>
      </c>
      <c r="F38" s="36">
        <v>9329.4079999999994</v>
      </c>
      <c r="G38" s="36">
        <v>7796</v>
      </c>
      <c r="H38" s="36">
        <v>11218</v>
      </c>
      <c r="I38" s="36">
        <v>16959.456999999999</v>
      </c>
      <c r="J38" s="36">
        <v>37299.614999999998</v>
      </c>
      <c r="K38" s="36">
        <v>41651.966999999997</v>
      </c>
      <c r="L38" s="36">
        <v>48165.4</v>
      </c>
      <c r="M38" s="36">
        <v>48276.9</v>
      </c>
      <c r="N38" s="36">
        <v>33262.6</v>
      </c>
      <c r="O38" s="36">
        <v>27622.9</v>
      </c>
      <c r="P38" s="36">
        <v>41608.699999999997</v>
      </c>
      <c r="Q38" s="69">
        <v>50372.5</v>
      </c>
      <c r="R38" s="69">
        <v>78252.3</v>
      </c>
      <c r="S38" s="69">
        <v>74099.5</v>
      </c>
    </row>
    <row r="39" spans="1:19" s="7" customFormat="1" ht="9.9499999999999993" customHeight="1">
      <c r="A39" s="51" t="s">
        <v>71</v>
      </c>
      <c r="B39" s="36">
        <v>58575</v>
      </c>
      <c r="C39" s="36">
        <v>10756.984</v>
      </c>
      <c r="D39" s="36">
        <v>7706.9539999999997</v>
      </c>
      <c r="E39" s="36">
        <v>178.21600000000001</v>
      </c>
      <c r="F39" s="36">
        <v>470.74099999999999</v>
      </c>
      <c r="G39" s="36">
        <v>957</v>
      </c>
      <c r="H39" s="36">
        <v>2398</v>
      </c>
      <c r="I39" s="36">
        <v>1709.2629999999999</v>
      </c>
      <c r="J39" s="36">
        <v>1715.9280000000001</v>
      </c>
      <c r="K39" s="36">
        <v>1235.8630000000001</v>
      </c>
      <c r="L39" s="36">
        <v>1592.4</v>
      </c>
      <c r="M39" s="36">
        <v>1725.5</v>
      </c>
      <c r="N39" s="36">
        <v>2124.8000000000002</v>
      </c>
      <c r="O39" s="36">
        <v>3584.3</v>
      </c>
      <c r="P39" s="36">
        <v>1031.5999999999999</v>
      </c>
      <c r="Q39" s="69">
        <v>2144.1999999999998</v>
      </c>
      <c r="R39" s="69">
        <v>4688.3999999999996</v>
      </c>
      <c r="S39" s="69">
        <v>5091.1000000000004</v>
      </c>
    </row>
    <row r="40" spans="1:19" s="7" customFormat="1" ht="1.5" customHeight="1">
      <c r="A40" s="57"/>
      <c r="B40" s="56"/>
      <c r="C40" s="56"/>
      <c r="D40" s="56"/>
      <c r="E40" s="56"/>
      <c r="F40" s="56"/>
      <c r="G40" s="56"/>
      <c r="H40" s="56"/>
      <c r="I40" s="56"/>
      <c r="J40" s="56"/>
      <c r="K40" s="56"/>
      <c r="L40" s="56"/>
      <c r="M40" s="56"/>
      <c r="N40" s="56"/>
      <c r="O40" s="56"/>
      <c r="P40" s="56"/>
      <c r="Q40" s="70"/>
      <c r="R40" s="70"/>
      <c r="S40" s="70"/>
    </row>
    <row r="41" spans="1:19" s="7" customFormat="1" ht="1.5" customHeight="1">
      <c r="A41" s="21"/>
      <c r="B41" s="22"/>
      <c r="C41" s="22"/>
      <c r="D41" s="22"/>
      <c r="E41" s="22"/>
      <c r="F41" s="22"/>
      <c r="G41" s="22"/>
      <c r="H41" s="22"/>
      <c r="I41" s="22"/>
      <c r="J41" s="22"/>
      <c r="K41" s="22"/>
      <c r="L41" s="22"/>
      <c r="M41" s="22"/>
      <c r="N41" s="22"/>
      <c r="O41" s="22"/>
      <c r="P41" s="22"/>
      <c r="Q41" s="22"/>
      <c r="R41" s="22"/>
      <c r="S41" s="22"/>
    </row>
    <row r="42" spans="1:19" s="7" customFormat="1" ht="24" customHeight="1">
      <c r="A42" s="74" t="s">
        <v>77</v>
      </c>
      <c r="B42" s="75"/>
      <c r="C42" s="75"/>
      <c r="D42" s="75"/>
      <c r="E42" s="75"/>
      <c r="F42" s="75"/>
      <c r="G42" s="75"/>
      <c r="H42" s="75"/>
      <c r="I42" s="75"/>
      <c r="J42" s="75"/>
      <c r="K42" s="75"/>
      <c r="L42" s="75"/>
      <c r="M42" s="75"/>
      <c r="N42" s="75"/>
      <c r="O42" s="75"/>
      <c r="P42" s="75"/>
      <c r="Q42" s="75"/>
      <c r="R42" s="75"/>
      <c r="S42" s="75"/>
    </row>
    <row r="43" spans="1:19" s="7" customFormat="1" ht="8.1" customHeight="1">
      <c r="A43" s="60" t="s">
        <v>55</v>
      </c>
      <c r="B43" s="31"/>
      <c r="C43" s="31"/>
      <c r="D43" s="31"/>
      <c r="E43" s="31"/>
      <c r="F43" s="31"/>
      <c r="G43" s="31"/>
      <c r="H43" s="31"/>
      <c r="I43" s="31"/>
      <c r="J43" s="31"/>
      <c r="K43" s="31"/>
      <c r="L43" s="31"/>
      <c r="M43" s="31"/>
      <c r="N43" s="31"/>
      <c r="O43" s="31"/>
      <c r="P43" s="31"/>
      <c r="Q43" s="31"/>
      <c r="R43" s="31"/>
      <c r="S43" s="31"/>
    </row>
    <row r="44" spans="1:19" s="7" customFormat="1" ht="16.5" customHeight="1">
      <c r="A44" s="74" t="s">
        <v>78</v>
      </c>
      <c r="B44" s="75"/>
      <c r="C44" s="75"/>
      <c r="D44" s="75"/>
      <c r="E44" s="75"/>
      <c r="F44" s="75"/>
      <c r="G44" s="75"/>
      <c r="H44" s="75"/>
      <c r="I44" s="75"/>
      <c r="J44" s="75"/>
      <c r="K44" s="75"/>
      <c r="L44" s="75"/>
      <c r="M44" s="75"/>
      <c r="N44" s="75"/>
      <c r="O44" s="75"/>
      <c r="P44" s="75"/>
      <c r="Q44" s="75"/>
      <c r="R44" s="75"/>
      <c r="S44" s="75"/>
    </row>
    <row r="45" spans="1:19" s="7" customFormat="1" ht="8.1" customHeight="1">
      <c r="A45" s="60" t="s">
        <v>57</v>
      </c>
      <c r="B45" s="31"/>
      <c r="C45" s="31"/>
      <c r="D45" s="31"/>
      <c r="E45" s="31"/>
      <c r="F45" s="31"/>
      <c r="G45" s="31"/>
      <c r="H45" s="31"/>
      <c r="I45" s="31"/>
      <c r="J45" s="31"/>
      <c r="K45" s="31"/>
      <c r="L45" s="31"/>
      <c r="M45" s="31"/>
      <c r="N45" s="31"/>
      <c r="O45" s="31"/>
      <c r="P45" s="31"/>
      <c r="Q45" s="31"/>
      <c r="R45" s="31"/>
      <c r="S45" s="31"/>
    </row>
    <row r="46" spans="1:19" s="7" customFormat="1" ht="8.1" customHeight="1">
      <c r="A46" s="60" t="s">
        <v>66</v>
      </c>
      <c r="B46" s="31"/>
      <c r="C46" s="31"/>
      <c r="D46" s="31"/>
      <c r="E46" s="31"/>
      <c r="F46" s="31"/>
      <c r="G46" s="31"/>
      <c r="H46" s="31"/>
      <c r="I46" s="31"/>
      <c r="J46" s="31"/>
      <c r="K46" s="31"/>
      <c r="L46" s="31"/>
      <c r="M46" s="31"/>
      <c r="N46" s="31"/>
      <c r="O46" s="31"/>
      <c r="P46" s="31"/>
      <c r="Q46" s="31"/>
      <c r="R46" s="31"/>
      <c r="S46" s="31"/>
    </row>
    <row r="47" spans="1:19" s="7" customFormat="1" ht="8.1" customHeight="1">
      <c r="A47" s="60" t="s">
        <v>59</v>
      </c>
      <c r="B47" s="31"/>
      <c r="C47" s="31"/>
      <c r="D47" s="31"/>
      <c r="E47" s="31"/>
      <c r="F47" s="31"/>
      <c r="G47" s="31"/>
      <c r="H47" s="31"/>
      <c r="I47" s="31"/>
      <c r="J47" s="31"/>
      <c r="K47" s="31"/>
      <c r="L47" s="31"/>
      <c r="M47" s="31"/>
      <c r="N47" s="31"/>
      <c r="O47" s="31"/>
      <c r="P47" s="31"/>
      <c r="Q47" s="31"/>
      <c r="R47" s="31"/>
      <c r="S47" s="31"/>
    </row>
    <row r="48" spans="1:19" s="7" customFormat="1" ht="8.1" customHeight="1">
      <c r="A48" s="60" t="s">
        <v>76</v>
      </c>
      <c r="B48" s="59"/>
      <c r="C48" s="59"/>
      <c r="D48" s="59"/>
      <c r="E48" s="59"/>
      <c r="F48" s="59"/>
      <c r="G48" s="59"/>
      <c r="H48" s="59"/>
      <c r="I48" s="59"/>
      <c r="J48" s="59"/>
      <c r="K48" s="59"/>
      <c r="L48" s="59"/>
      <c r="M48" s="59"/>
      <c r="N48" s="59"/>
      <c r="O48" s="59"/>
      <c r="P48" s="59"/>
      <c r="Q48" s="59"/>
      <c r="R48" s="59"/>
      <c r="S48" s="59"/>
    </row>
    <row r="49" spans="1:19" s="7" customFormat="1" ht="8.1" customHeight="1">
      <c r="A49" s="60" t="s">
        <v>34</v>
      </c>
      <c r="B49" s="59"/>
      <c r="C49" s="59"/>
      <c r="D49" s="59"/>
      <c r="E49" s="59"/>
      <c r="F49" s="59"/>
      <c r="G49" s="59"/>
      <c r="H49" s="59"/>
      <c r="I49" s="59"/>
      <c r="J49" s="59"/>
      <c r="K49" s="59"/>
      <c r="L49" s="59"/>
      <c r="M49" s="59"/>
      <c r="N49" s="59"/>
      <c r="O49" s="59"/>
      <c r="P49" s="59"/>
      <c r="Q49" s="59"/>
      <c r="R49" s="59"/>
      <c r="S49" s="59"/>
    </row>
    <row r="50" spans="1:19" s="73" customFormat="1" ht="8.1" customHeight="1">
      <c r="A50" s="71"/>
      <c r="B50" s="72"/>
      <c r="C50" s="72"/>
      <c r="D50" s="72"/>
      <c r="E50" s="72"/>
      <c r="F50" s="72"/>
      <c r="G50" s="72"/>
      <c r="H50" s="72"/>
      <c r="I50" s="72"/>
      <c r="J50" s="72"/>
      <c r="K50" s="72"/>
      <c r="L50" s="72"/>
      <c r="M50" s="72"/>
      <c r="N50" s="72"/>
      <c r="O50" s="72"/>
      <c r="P50" s="72"/>
      <c r="Q50" s="72"/>
      <c r="R50" s="72"/>
      <c r="S50" s="72"/>
    </row>
    <row r="51" spans="1:19" s="73" customFormat="1" ht="8.1" customHeight="1">
      <c r="A51" s="71"/>
      <c r="B51" s="72"/>
      <c r="C51" s="72"/>
      <c r="D51" s="72"/>
      <c r="E51" s="72"/>
      <c r="F51" s="72"/>
      <c r="G51" s="72"/>
      <c r="H51" s="72"/>
      <c r="I51" s="72"/>
      <c r="J51" s="72"/>
      <c r="K51" s="72"/>
      <c r="L51" s="72"/>
      <c r="M51" s="72"/>
      <c r="N51" s="72"/>
      <c r="O51" s="72"/>
      <c r="P51" s="72"/>
      <c r="Q51" s="72"/>
      <c r="R51" s="72"/>
      <c r="S51" s="72"/>
    </row>
    <row r="52" spans="1:19" s="73" customFormat="1" ht="8.1" customHeight="1">
      <c r="A52" s="71"/>
      <c r="B52" s="72"/>
      <c r="C52" s="72"/>
      <c r="D52" s="72"/>
      <c r="E52" s="72"/>
      <c r="F52" s="72"/>
      <c r="G52" s="72"/>
      <c r="H52" s="72"/>
      <c r="I52" s="72"/>
      <c r="J52" s="72"/>
      <c r="K52" s="72"/>
      <c r="L52" s="72"/>
      <c r="M52" s="72"/>
      <c r="N52" s="72"/>
      <c r="O52" s="72"/>
      <c r="P52" s="72"/>
      <c r="Q52" s="72"/>
      <c r="R52" s="72"/>
      <c r="S52" s="72"/>
    </row>
    <row r="53" spans="1:19" ht="8.1" customHeight="1">
      <c r="A53" s="61"/>
      <c r="B53" s="6"/>
      <c r="C53" s="6"/>
      <c r="D53" s="6"/>
      <c r="E53" s="6"/>
      <c r="F53" s="6"/>
      <c r="G53" s="6"/>
      <c r="H53" s="6"/>
      <c r="I53" s="6"/>
      <c r="J53" s="6"/>
      <c r="K53" s="6"/>
      <c r="L53" s="6"/>
      <c r="M53" s="6"/>
      <c r="N53" s="6"/>
      <c r="O53" s="6"/>
      <c r="P53" s="6"/>
      <c r="Q53" s="6"/>
      <c r="R53" s="6"/>
      <c r="S53" s="6"/>
    </row>
    <row r="54" spans="1:19" ht="8.1" customHeight="1">
      <c r="A54" s="61"/>
      <c r="B54" s="6"/>
      <c r="C54" s="6"/>
      <c r="D54" s="6"/>
      <c r="E54" s="6"/>
      <c r="F54" s="6"/>
      <c r="G54" s="6"/>
      <c r="H54" s="6"/>
      <c r="I54" s="6"/>
      <c r="J54" s="6"/>
      <c r="K54" s="6"/>
      <c r="L54" s="6"/>
      <c r="M54" s="6"/>
      <c r="N54" s="6"/>
      <c r="O54" s="6"/>
      <c r="P54" s="6"/>
      <c r="Q54" s="6"/>
      <c r="R54" s="6"/>
      <c r="S54" s="6"/>
    </row>
    <row r="55" spans="1:19" ht="8.1" customHeight="1">
      <c r="A55" s="61"/>
      <c r="B55" s="6"/>
      <c r="C55" s="6"/>
      <c r="D55" s="6"/>
      <c r="E55" s="6"/>
      <c r="F55" s="6"/>
      <c r="G55" s="6"/>
      <c r="H55" s="6"/>
      <c r="I55" s="6"/>
      <c r="J55" s="6"/>
      <c r="K55" s="6"/>
      <c r="L55" s="6"/>
      <c r="M55" s="6"/>
      <c r="N55" s="6"/>
      <c r="O55" s="6"/>
      <c r="P55" s="6"/>
      <c r="Q55" s="6"/>
      <c r="R55" s="6"/>
      <c r="S55" s="6"/>
    </row>
    <row r="56" spans="1:19" ht="6.75" customHeight="1">
      <c r="B56" s="6"/>
      <c r="C56" s="6"/>
      <c r="D56" s="6"/>
      <c r="E56" s="6"/>
      <c r="F56" s="6"/>
      <c r="G56" s="6"/>
      <c r="H56" s="6"/>
      <c r="I56" s="6"/>
      <c r="J56" s="6"/>
      <c r="K56" s="6"/>
      <c r="L56" s="6"/>
      <c r="M56" s="6"/>
      <c r="N56" s="6"/>
      <c r="O56" s="6"/>
      <c r="P56" s="6"/>
      <c r="Q56" s="6"/>
      <c r="R56" s="6"/>
      <c r="S56" s="6"/>
    </row>
    <row r="57" spans="1:19" ht="6.75" customHeight="1">
      <c r="B57" s="6"/>
      <c r="C57" s="6"/>
      <c r="D57" s="6"/>
      <c r="E57" s="6"/>
      <c r="F57" s="6"/>
      <c r="G57" s="6"/>
      <c r="H57" s="6"/>
      <c r="I57" s="6"/>
      <c r="J57" s="6"/>
      <c r="K57" s="6"/>
      <c r="L57" s="62"/>
      <c r="M57" s="62"/>
      <c r="N57" s="62"/>
      <c r="O57" s="62"/>
      <c r="P57" s="62"/>
      <c r="Q57" s="62"/>
      <c r="R57" s="62"/>
      <c r="S57" s="62"/>
    </row>
    <row r="58" spans="1:19" ht="6.75" customHeight="1">
      <c r="B58" s="6"/>
      <c r="C58" s="6"/>
      <c r="D58" s="6"/>
      <c r="E58" s="6"/>
      <c r="F58" s="6"/>
      <c r="G58" s="6"/>
      <c r="H58" s="6"/>
      <c r="I58" s="6"/>
      <c r="J58" s="6"/>
      <c r="K58" s="6"/>
      <c r="L58" s="62"/>
      <c r="M58" s="62"/>
      <c r="N58" s="62"/>
      <c r="O58" s="62"/>
      <c r="P58" s="62"/>
      <c r="Q58" s="62"/>
      <c r="R58" s="62"/>
      <c r="S58" s="62"/>
    </row>
    <row r="59" spans="1:19" ht="6.75" customHeight="1">
      <c r="B59" s="6"/>
      <c r="C59" s="6"/>
      <c r="D59" s="6"/>
      <c r="E59" s="6"/>
      <c r="F59" s="6"/>
      <c r="G59" s="6"/>
      <c r="H59" s="6"/>
      <c r="I59" s="6"/>
      <c r="J59" s="6"/>
      <c r="K59" s="6"/>
      <c r="L59" s="62"/>
      <c r="M59" s="62"/>
      <c r="N59" s="62"/>
      <c r="O59" s="62"/>
      <c r="P59" s="62"/>
      <c r="Q59" s="62"/>
      <c r="R59" s="62"/>
      <c r="S59" s="62"/>
    </row>
    <row r="60" spans="1:19" ht="6.75" customHeight="1">
      <c r="B60" s="6"/>
      <c r="C60" s="6"/>
      <c r="D60" s="6"/>
      <c r="E60" s="6"/>
      <c r="F60" s="6"/>
      <c r="G60" s="6"/>
      <c r="H60" s="6"/>
      <c r="I60" s="6"/>
      <c r="J60" s="6"/>
      <c r="K60" s="6"/>
      <c r="L60" s="62"/>
      <c r="M60" s="62"/>
      <c r="N60" s="62"/>
      <c r="O60" s="62"/>
      <c r="P60" s="62"/>
      <c r="Q60" s="62"/>
      <c r="R60" s="62"/>
      <c r="S60" s="62"/>
    </row>
    <row r="61" spans="1:19" ht="6.75" customHeight="1">
      <c r="A61" s="19"/>
      <c r="B61" s="6"/>
      <c r="C61" s="17"/>
      <c r="D61" s="17"/>
      <c r="E61" s="17"/>
      <c r="F61" s="17"/>
      <c r="G61" s="17"/>
      <c r="H61" s="17"/>
      <c r="I61" s="17"/>
      <c r="J61" s="17"/>
      <c r="K61" s="17"/>
      <c r="L61" s="62"/>
      <c r="M61" s="62"/>
      <c r="N61" s="62"/>
      <c r="O61" s="62"/>
      <c r="P61" s="62"/>
      <c r="Q61" s="62"/>
      <c r="R61" s="62"/>
      <c r="S61" s="62"/>
    </row>
    <row r="62" spans="1:19" ht="6.75" customHeight="1">
      <c r="A62" s="19"/>
      <c r="B62" s="6"/>
      <c r="C62" s="6"/>
      <c r="D62" s="6"/>
      <c r="E62" s="6"/>
      <c r="F62" s="6"/>
      <c r="G62" s="6"/>
      <c r="H62" s="6"/>
      <c r="I62" s="6"/>
      <c r="J62" s="6"/>
      <c r="K62" s="6"/>
      <c r="L62" s="62"/>
      <c r="M62" s="62"/>
      <c r="N62" s="62"/>
      <c r="O62" s="62"/>
      <c r="P62" s="62"/>
      <c r="Q62" s="62"/>
      <c r="R62" s="62"/>
      <c r="S62" s="62"/>
    </row>
    <row r="63" spans="1:19" ht="6.75" customHeight="1">
      <c r="A63" s="19"/>
      <c r="B63" s="6"/>
      <c r="C63" s="6"/>
      <c r="D63" s="6"/>
      <c r="E63" s="6"/>
      <c r="F63" s="6"/>
      <c r="G63" s="6"/>
      <c r="H63" s="6"/>
      <c r="I63" s="6"/>
      <c r="J63" s="6"/>
      <c r="K63" s="6"/>
      <c r="L63" s="62"/>
      <c r="M63" s="62"/>
      <c r="N63" s="62"/>
      <c r="O63" s="62"/>
      <c r="P63" s="62"/>
      <c r="Q63" s="62"/>
      <c r="R63" s="62"/>
      <c r="S63" s="62"/>
    </row>
    <row r="64" spans="1:19" ht="6.75" customHeight="1">
      <c r="A64" s="19"/>
      <c r="B64" s="6"/>
      <c r="L64" s="63"/>
      <c r="M64" s="63"/>
      <c r="N64" s="63"/>
      <c r="O64" s="63"/>
      <c r="P64" s="63"/>
      <c r="Q64" s="63"/>
      <c r="R64" s="63"/>
      <c r="S64" s="63"/>
    </row>
    <row r="65" spans="1:19" ht="6.75" customHeight="1">
      <c r="A65" s="19"/>
      <c r="B65" s="6"/>
      <c r="L65" s="63"/>
      <c r="M65" s="63"/>
      <c r="N65" s="63"/>
      <c r="O65" s="63"/>
      <c r="P65" s="63"/>
      <c r="Q65" s="63"/>
      <c r="R65" s="63"/>
      <c r="S65" s="63"/>
    </row>
    <row r="66" spans="1:19" ht="6.75" customHeight="1">
      <c r="A66" s="19"/>
      <c r="L66" s="63"/>
      <c r="M66" s="63"/>
      <c r="N66" s="63"/>
      <c r="O66" s="63"/>
      <c r="P66" s="63"/>
      <c r="Q66" s="63"/>
      <c r="R66" s="63"/>
      <c r="S66" s="63"/>
    </row>
    <row r="67" spans="1:19" ht="6.75" customHeight="1">
      <c r="L67" s="63"/>
      <c r="M67" s="63"/>
      <c r="N67" s="63"/>
      <c r="O67" s="63"/>
      <c r="P67" s="63"/>
      <c r="Q67" s="63"/>
      <c r="R67" s="63"/>
      <c r="S67" s="63"/>
    </row>
    <row r="68" spans="1:19" ht="6.75" customHeight="1">
      <c r="L68" s="63"/>
      <c r="M68" s="63"/>
      <c r="N68" s="63"/>
      <c r="O68" s="63"/>
      <c r="P68" s="63"/>
      <c r="Q68" s="63"/>
      <c r="R68" s="63"/>
      <c r="S68" s="63"/>
    </row>
    <row r="69" spans="1:19" ht="6.75" customHeight="1">
      <c r="L69" s="63"/>
      <c r="M69" s="63"/>
      <c r="N69" s="63"/>
      <c r="O69" s="63"/>
      <c r="P69" s="63"/>
      <c r="Q69" s="63"/>
      <c r="R69" s="63"/>
      <c r="S69" s="63"/>
    </row>
    <row r="70" spans="1:19" ht="6.75" customHeight="1">
      <c r="L70" s="63"/>
      <c r="M70" s="63"/>
      <c r="N70" s="63"/>
      <c r="O70" s="63"/>
      <c r="P70" s="63"/>
      <c r="Q70" s="63"/>
      <c r="R70" s="63"/>
      <c r="S70" s="63"/>
    </row>
    <row r="71" spans="1:19" ht="6.75" customHeight="1">
      <c r="L71" s="63"/>
      <c r="M71" s="63"/>
      <c r="N71" s="63"/>
      <c r="O71" s="63"/>
      <c r="P71" s="63"/>
      <c r="Q71" s="63"/>
      <c r="R71" s="63"/>
      <c r="S71" s="63"/>
    </row>
    <row r="72" spans="1:19" ht="6.75" customHeight="1">
      <c r="L72" s="63"/>
      <c r="M72" s="63"/>
      <c r="N72" s="63"/>
      <c r="O72" s="63"/>
      <c r="P72" s="63"/>
      <c r="Q72" s="63"/>
      <c r="R72" s="63"/>
      <c r="S72" s="63"/>
    </row>
    <row r="73" spans="1:19" ht="6.75" customHeight="1">
      <c r="L73" s="63"/>
      <c r="M73" s="63"/>
      <c r="N73" s="63"/>
      <c r="O73" s="63"/>
      <c r="P73" s="63"/>
      <c r="Q73" s="63"/>
      <c r="R73" s="63"/>
      <c r="S73" s="63"/>
    </row>
    <row r="74" spans="1:19" ht="6.75" customHeight="1">
      <c r="L74" s="63"/>
      <c r="M74" s="63"/>
      <c r="N74" s="63"/>
      <c r="O74" s="63"/>
      <c r="P74" s="63"/>
      <c r="Q74" s="63"/>
      <c r="R74" s="63"/>
      <c r="S74" s="63"/>
    </row>
    <row r="75" spans="1:19" ht="6.75" customHeight="1">
      <c r="L75" s="63"/>
      <c r="M75" s="63"/>
      <c r="N75" s="63"/>
      <c r="O75" s="63"/>
      <c r="P75" s="63"/>
      <c r="Q75" s="63"/>
      <c r="R75" s="63"/>
      <c r="S75" s="63"/>
    </row>
    <row r="76" spans="1:19" ht="6.75" customHeight="1">
      <c r="L76" s="63"/>
      <c r="M76" s="63"/>
      <c r="N76" s="63"/>
      <c r="O76" s="63"/>
      <c r="P76" s="63"/>
      <c r="Q76" s="63"/>
      <c r="R76" s="63"/>
      <c r="S76" s="63"/>
    </row>
    <row r="77" spans="1:19" ht="6.75" customHeight="1">
      <c r="L77" s="63"/>
      <c r="M77" s="63"/>
      <c r="N77" s="63"/>
      <c r="O77" s="63"/>
      <c r="P77" s="63"/>
      <c r="Q77" s="63"/>
      <c r="R77" s="63"/>
      <c r="S77" s="63"/>
    </row>
    <row r="78" spans="1:19" ht="6.75" customHeight="1">
      <c r="L78" s="63"/>
      <c r="M78" s="63"/>
      <c r="N78" s="63"/>
      <c r="O78" s="63"/>
      <c r="P78" s="63"/>
      <c r="Q78" s="63"/>
      <c r="R78" s="63"/>
      <c r="S78" s="63"/>
    </row>
    <row r="79" spans="1:19" ht="6.75" customHeight="1">
      <c r="L79" s="63"/>
      <c r="M79" s="63"/>
      <c r="N79" s="63"/>
      <c r="O79" s="63"/>
      <c r="P79" s="63"/>
      <c r="Q79" s="63"/>
      <c r="R79" s="63"/>
      <c r="S79" s="63"/>
    </row>
    <row r="80" spans="1:19" ht="6.75" customHeight="1">
      <c r="L80" s="63"/>
      <c r="M80" s="63"/>
      <c r="N80" s="63"/>
      <c r="O80" s="63"/>
      <c r="P80" s="63"/>
      <c r="Q80" s="63"/>
      <c r="R80" s="63"/>
      <c r="S80" s="63"/>
    </row>
    <row r="81" spans="12:19" ht="6.75" customHeight="1">
      <c r="L81" s="63"/>
      <c r="M81" s="63"/>
      <c r="N81" s="63"/>
      <c r="O81" s="63"/>
      <c r="P81" s="63"/>
      <c r="Q81" s="63"/>
      <c r="R81" s="63"/>
      <c r="S81" s="63"/>
    </row>
    <row r="82" spans="12:19" ht="6.75" customHeight="1">
      <c r="L82" s="63"/>
      <c r="M82" s="63"/>
      <c r="N82" s="63"/>
      <c r="O82" s="63"/>
      <c r="P82" s="63"/>
      <c r="Q82" s="63"/>
      <c r="R82" s="63"/>
      <c r="S82" s="63"/>
    </row>
    <row r="83" spans="12:19" ht="6.75" customHeight="1">
      <c r="L83" s="63"/>
      <c r="M83" s="63"/>
      <c r="N83" s="63"/>
      <c r="O83" s="63"/>
      <c r="P83" s="63"/>
      <c r="Q83" s="63"/>
      <c r="R83" s="63"/>
      <c r="S83" s="63"/>
    </row>
    <row r="84" spans="12:19" ht="6.75" customHeight="1">
      <c r="L84" s="63"/>
      <c r="M84" s="63"/>
      <c r="N84" s="63"/>
      <c r="O84" s="63"/>
      <c r="P84" s="63"/>
      <c r="Q84" s="63"/>
      <c r="R84" s="63"/>
      <c r="S84" s="63"/>
    </row>
    <row r="85" spans="12:19" ht="6.75" customHeight="1">
      <c r="L85" s="63"/>
      <c r="M85" s="63"/>
      <c r="N85" s="63"/>
      <c r="O85" s="63"/>
      <c r="P85" s="63"/>
      <c r="Q85" s="63"/>
      <c r="R85" s="63"/>
      <c r="S85" s="63"/>
    </row>
    <row r="86" spans="12:19" ht="6.75" customHeight="1">
      <c r="L86" s="63"/>
      <c r="M86" s="63"/>
      <c r="N86" s="63"/>
      <c r="O86" s="63"/>
      <c r="P86" s="63"/>
      <c r="Q86" s="63"/>
      <c r="R86" s="63"/>
      <c r="S86" s="63"/>
    </row>
    <row r="87" spans="12:19" ht="6.75" customHeight="1">
      <c r="L87" s="63"/>
      <c r="M87" s="63"/>
      <c r="N87" s="63"/>
      <c r="O87" s="63"/>
      <c r="P87" s="63"/>
      <c r="Q87" s="63"/>
      <c r="R87" s="63"/>
      <c r="S87" s="63"/>
    </row>
    <row r="88" spans="12:19" ht="6.75" customHeight="1">
      <c r="L88" s="63"/>
      <c r="M88" s="63"/>
      <c r="N88" s="63"/>
      <c r="O88" s="63"/>
      <c r="P88" s="63"/>
      <c r="Q88" s="63"/>
      <c r="R88" s="63"/>
      <c r="S88" s="63"/>
    </row>
    <row r="89" spans="12:19" ht="6.75" customHeight="1">
      <c r="L89" s="63"/>
      <c r="M89" s="63"/>
      <c r="N89" s="63"/>
      <c r="O89" s="63"/>
      <c r="P89" s="63"/>
      <c r="Q89" s="63"/>
      <c r="R89" s="63"/>
      <c r="S89" s="63"/>
    </row>
    <row r="90" spans="12:19" ht="6.75" customHeight="1">
      <c r="L90" s="63"/>
      <c r="M90" s="63"/>
      <c r="N90" s="63"/>
      <c r="O90" s="63"/>
      <c r="P90" s="63"/>
      <c r="Q90" s="63"/>
      <c r="R90" s="63"/>
      <c r="S90" s="63"/>
    </row>
    <row r="91" spans="12:19" ht="6.75" customHeight="1">
      <c r="L91" s="63"/>
      <c r="M91" s="63"/>
      <c r="N91" s="63"/>
      <c r="O91" s="63"/>
      <c r="P91" s="63"/>
      <c r="Q91" s="63"/>
      <c r="R91" s="63"/>
      <c r="S91" s="63"/>
    </row>
    <row r="95" spans="12:19" ht="6.75" customHeight="1">
      <c r="L95" s="63"/>
      <c r="M95" s="63"/>
      <c r="N95" s="63"/>
      <c r="O95" s="63"/>
      <c r="P95" s="63"/>
      <c r="Q95" s="63"/>
      <c r="R95" s="63"/>
      <c r="S95" s="63"/>
    </row>
    <row r="96" spans="12:19" ht="6.75" customHeight="1">
      <c r="L96" s="63"/>
      <c r="M96" s="63"/>
      <c r="N96" s="63"/>
      <c r="O96" s="63"/>
      <c r="P96" s="63"/>
      <c r="Q96" s="63"/>
      <c r="R96" s="63"/>
      <c r="S96" s="63"/>
    </row>
    <row r="97" spans="12:19" ht="6.75" customHeight="1">
      <c r="L97" s="63"/>
      <c r="M97" s="63"/>
      <c r="N97" s="63"/>
      <c r="O97" s="63"/>
      <c r="P97" s="63"/>
      <c r="Q97" s="63"/>
      <c r="R97" s="63"/>
      <c r="S97" s="63"/>
    </row>
    <row r="98" spans="12:19" ht="6.75" customHeight="1">
      <c r="L98" s="63"/>
      <c r="M98" s="63"/>
      <c r="N98" s="63"/>
      <c r="O98" s="63"/>
      <c r="P98" s="63"/>
      <c r="Q98" s="63"/>
      <c r="R98" s="63"/>
      <c r="S98" s="63"/>
    </row>
    <row r="99" spans="12:19" ht="6.75" customHeight="1">
      <c r="L99" s="63"/>
      <c r="M99" s="63"/>
      <c r="N99" s="63"/>
      <c r="O99" s="63"/>
      <c r="P99" s="63"/>
      <c r="Q99" s="63"/>
      <c r="R99" s="63"/>
      <c r="S99" s="63"/>
    </row>
    <row r="100" spans="12:19" ht="6.75" customHeight="1">
      <c r="L100" s="63"/>
      <c r="M100" s="63"/>
      <c r="N100" s="63"/>
      <c r="O100" s="63"/>
      <c r="P100" s="63"/>
      <c r="Q100" s="63"/>
      <c r="R100" s="63"/>
      <c r="S100" s="63"/>
    </row>
    <row r="101" spans="12:19" ht="6.75" customHeight="1">
      <c r="L101" s="63"/>
      <c r="M101" s="63"/>
      <c r="N101" s="63"/>
      <c r="O101" s="63"/>
      <c r="P101" s="63"/>
      <c r="Q101" s="63"/>
      <c r="R101" s="63"/>
      <c r="S101" s="63"/>
    </row>
    <row r="102" spans="12:19" ht="6.75" customHeight="1">
      <c r="L102" s="63"/>
      <c r="M102" s="63"/>
      <c r="N102" s="63"/>
      <c r="O102" s="63"/>
      <c r="P102" s="63"/>
      <c r="Q102" s="63"/>
      <c r="R102" s="63"/>
      <c r="S102" s="63"/>
    </row>
    <row r="103" spans="12:19" ht="6.75" customHeight="1">
      <c r="L103" s="63"/>
      <c r="M103" s="63"/>
      <c r="N103" s="63"/>
      <c r="O103" s="63"/>
      <c r="P103" s="63"/>
      <c r="Q103" s="63"/>
      <c r="R103" s="63"/>
      <c r="S103" s="63"/>
    </row>
    <row r="104" spans="12:19" ht="6.75" customHeight="1">
      <c r="L104" s="63"/>
      <c r="M104" s="63"/>
      <c r="N104" s="63"/>
      <c r="O104" s="63"/>
      <c r="P104" s="63"/>
      <c r="Q104" s="63"/>
      <c r="R104" s="63"/>
      <c r="S104" s="63"/>
    </row>
    <row r="105" spans="12:19" ht="6.75" customHeight="1">
      <c r="L105" s="63"/>
      <c r="M105" s="63"/>
      <c r="N105" s="63"/>
      <c r="O105" s="63"/>
      <c r="P105" s="63"/>
      <c r="Q105" s="63"/>
      <c r="R105" s="63"/>
      <c r="S105" s="63"/>
    </row>
    <row r="106" spans="12:19" ht="6.75" customHeight="1">
      <c r="L106" s="63"/>
      <c r="M106" s="63"/>
      <c r="N106" s="63"/>
      <c r="O106" s="63"/>
      <c r="P106" s="63"/>
      <c r="Q106" s="63"/>
      <c r="R106" s="63"/>
      <c r="S106" s="63"/>
    </row>
    <row r="107" spans="12:19" ht="6.75" customHeight="1">
      <c r="L107" s="63"/>
      <c r="M107" s="63"/>
      <c r="N107" s="63"/>
      <c r="O107" s="63"/>
      <c r="P107" s="63"/>
      <c r="Q107" s="63"/>
      <c r="R107" s="63"/>
      <c r="S107" s="63"/>
    </row>
    <row r="108" spans="12:19" ht="6.75" customHeight="1">
      <c r="L108" s="63"/>
      <c r="M108" s="63"/>
      <c r="N108" s="63"/>
      <c r="O108" s="63"/>
      <c r="P108" s="63"/>
      <c r="Q108" s="63"/>
      <c r="R108" s="63"/>
      <c r="S108" s="63"/>
    </row>
    <row r="109" spans="12:19" ht="6.75" customHeight="1">
      <c r="L109" s="63"/>
      <c r="M109" s="63"/>
      <c r="N109" s="63"/>
      <c r="O109" s="63"/>
      <c r="P109" s="63"/>
      <c r="Q109" s="63"/>
      <c r="R109" s="63"/>
      <c r="S109" s="63"/>
    </row>
    <row r="110" spans="12:19" ht="6.75" customHeight="1">
      <c r="L110" s="63"/>
      <c r="M110" s="63"/>
      <c r="N110" s="63"/>
      <c r="O110" s="63"/>
      <c r="P110" s="63"/>
      <c r="Q110" s="63"/>
      <c r="R110" s="63"/>
      <c r="S110" s="63"/>
    </row>
    <row r="111" spans="12:19" ht="6.75" customHeight="1">
      <c r="L111" s="63"/>
      <c r="M111" s="63"/>
      <c r="N111" s="63"/>
      <c r="O111" s="63"/>
      <c r="P111" s="63"/>
      <c r="Q111" s="63"/>
      <c r="R111" s="63"/>
      <c r="S111" s="63"/>
    </row>
    <row r="112" spans="12:19" ht="6.75" customHeight="1">
      <c r="L112" s="63"/>
      <c r="M112" s="63"/>
      <c r="N112" s="63"/>
      <c r="O112" s="63"/>
      <c r="P112" s="63"/>
      <c r="Q112" s="63"/>
      <c r="R112" s="63"/>
      <c r="S112" s="63"/>
    </row>
    <row r="113" spans="12:19" ht="6.75" customHeight="1">
      <c r="L113" s="63"/>
      <c r="M113" s="63"/>
      <c r="N113" s="63"/>
      <c r="O113" s="63"/>
      <c r="P113" s="63"/>
      <c r="Q113" s="63"/>
      <c r="R113" s="63"/>
      <c r="S113" s="63"/>
    </row>
    <row r="114" spans="12:19" ht="6.75" customHeight="1">
      <c r="L114" s="63"/>
      <c r="M114" s="63"/>
      <c r="N114" s="63"/>
      <c r="O114" s="63"/>
      <c r="P114" s="63"/>
      <c r="Q114" s="63"/>
      <c r="R114" s="63"/>
      <c r="S114" s="63"/>
    </row>
    <row r="115" spans="12:19" ht="6.75" customHeight="1">
      <c r="L115" s="63"/>
      <c r="M115" s="63"/>
      <c r="N115" s="63"/>
      <c r="O115" s="63"/>
      <c r="P115" s="63"/>
      <c r="Q115" s="63"/>
      <c r="R115" s="63"/>
      <c r="S115" s="63"/>
    </row>
    <row r="116" spans="12:19" ht="6.75" customHeight="1">
      <c r="L116" s="63"/>
      <c r="M116" s="63"/>
      <c r="N116" s="63"/>
      <c r="O116" s="63"/>
      <c r="P116" s="63"/>
      <c r="Q116" s="63"/>
      <c r="R116" s="63"/>
      <c r="S116" s="63"/>
    </row>
    <row r="117" spans="12:19" ht="6.75" customHeight="1">
      <c r="L117" s="63"/>
      <c r="M117" s="63"/>
      <c r="N117" s="63"/>
      <c r="O117" s="63"/>
      <c r="P117" s="63"/>
      <c r="Q117" s="63"/>
      <c r="R117" s="63"/>
      <c r="S117" s="63"/>
    </row>
    <row r="118" spans="12:19" ht="6.75" customHeight="1">
      <c r="L118" s="63"/>
      <c r="M118" s="63"/>
      <c r="N118" s="63"/>
      <c r="O118" s="63"/>
      <c r="P118" s="63"/>
      <c r="Q118" s="63"/>
      <c r="R118" s="63"/>
      <c r="S118" s="63"/>
    </row>
    <row r="119" spans="12:19" ht="6.75" customHeight="1">
      <c r="L119" s="63"/>
      <c r="M119" s="63"/>
      <c r="N119" s="63"/>
      <c r="O119" s="63"/>
      <c r="P119" s="63"/>
      <c r="Q119" s="63"/>
      <c r="R119" s="63"/>
      <c r="S119" s="63"/>
    </row>
    <row r="120" spans="12:19" ht="6.75" customHeight="1">
      <c r="L120" s="63"/>
      <c r="M120" s="63"/>
      <c r="N120" s="63"/>
      <c r="O120" s="63"/>
      <c r="P120" s="63"/>
      <c r="Q120" s="63"/>
      <c r="R120" s="63"/>
      <c r="S120" s="63"/>
    </row>
    <row r="121" spans="12:19" ht="6.75" customHeight="1">
      <c r="L121" s="63"/>
      <c r="M121" s="63"/>
      <c r="N121" s="63"/>
      <c r="O121" s="63"/>
      <c r="P121" s="63"/>
      <c r="Q121" s="63"/>
      <c r="R121" s="63"/>
      <c r="S121" s="63"/>
    </row>
    <row r="122" spans="12:19" ht="6.75" customHeight="1">
      <c r="L122" s="63"/>
      <c r="M122" s="63"/>
      <c r="N122" s="63"/>
      <c r="O122" s="63"/>
      <c r="P122" s="63"/>
      <c r="Q122" s="63"/>
      <c r="R122" s="63"/>
      <c r="S122" s="63"/>
    </row>
    <row r="123" spans="12:19" ht="6.75" customHeight="1">
      <c r="L123" s="63"/>
      <c r="M123" s="63"/>
      <c r="N123" s="63"/>
      <c r="O123" s="63"/>
      <c r="P123" s="63"/>
      <c r="Q123" s="63"/>
      <c r="R123" s="63"/>
      <c r="S123" s="63"/>
    </row>
    <row r="124" spans="12:19" ht="6.75" customHeight="1">
      <c r="L124" s="63"/>
      <c r="M124" s="63"/>
      <c r="N124" s="63"/>
      <c r="O124" s="63"/>
      <c r="P124" s="63"/>
      <c r="Q124" s="63"/>
      <c r="R124" s="63"/>
      <c r="S124" s="63"/>
    </row>
    <row r="125" spans="12:19" ht="6.75" customHeight="1">
      <c r="L125" s="63"/>
      <c r="M125" s="63"/>
      <c r="N125" s="63"/>
      <c r="O125" s="63"/>
      <c r="P125" s="63"/>
      <c r="Q125" s="63"/>
      <c r="R125" s="63"/>
      <c r="S125" s="63"/>
    </row>
    <row r="126" spans="12:19" ht="6.75" customHeight="1">
      <c r="L126" s="63"/>
      <c r="M126" s="63"/>
      <c r="N126" s="63"/>
      <c r="O126" s="63"/>
      <c r="P126" s="63"/>
      <c r="Q126" s="63"/>
      <c r="R126" s="63"/>
      <c r="S126" s="63"/>
    </row>
    <row r="127" spans="12:19" ht="6.75" customHeight="1">
      <c r="L127" s="63"/>
      <c r="M127" s="63"/>
      <c r="N127" s="63"/>
      <c r="O127" s="63"/>
      <c r="P127" s="63"/>
      <c r="Q127" s="63"/>
      <c r="R127" s="63"/>
      <c r="S127" s="63"/>
    </row>
    <row r="128" spans="12:19" ht="6.75" customHeight="1">
      <c r="L128" s="63"/>
      <c r="M128" s="63"/>
      <c r="N128" s="63"/>
      <c r="O128" s="63"/>
      <c r="P128" s="63"/>
      <c r="Q128" s="63"/>
      <c r="R128" s="63"/>
      <c r="S128" s="63"/>
    </row>
    <row r="129" spans="12:19" ht="6.75" customHeight="1">
      <c r="L129" s="63"/>
      <c r="M129" s="63"/>
      <c r="N129" s="63"/>
      <c r="O129" s="63"/>
      <c r="P129" s="63"/>
      <c r="Q129" s="63"/>
      <c r="R129" s="63"/>
      <c r="S129" s="63"/>
    </row>
  </sheetData>
  <mergeCells count="2">
    <mergeCell ref="A42:S42"/>
    <mergeCell ref="A44:S44"/>
  </mergeCells>
  <pageMargins left="0.78740157480314965" right="1.5748031496062993" top="0.98425196850393704" bottom="0.98425196850393704" header="3.937007874015748E-2" footer="0"/>
  <pageSetup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3"/>
  <sheetViews>
    <sheetView showGridLines="0" zoomScale="150" zoomScaleNormal="150" workbookViewId="0"/>
  </sheetViews>
  <sheetFormatPr baseColWidth="10" defaultRowHeight="6.75" customHeight="1"/>
  <cols>
    <col min="1" max="1" width="4.42578125" customWidth="1"/>
    <col min="2" max="2" width="23.5703125" style="1" customWidth="1"/>
    <col min="3" max="12" width="8.85546875" customWidth="1"/>
    <col min="13" max="13" width="8.28515625" customWidth="1"/>
    <col min="14" max="16" width="6.7109375" bestFit="1" customWidth="1"/>
    <col min="17" max="18" width="6.5703125" bestFit="1" customWidth="1"/>
    <col min="19" max="21" width="6.85546875" bestFit="1" customWidth="1"/>
    <col min="22" max="23" width="3" bestFit="1" customWidth="1"/>
    <col min="24" max="24" width="8.28515625" customWidth="1"/>
    <col min="25" max="25" width="5" customWidth="1"/>
    <col min="26" max="26" width="3.7109375" customWidth="1"/>
    <col min="27" max="27" width="3.85546875" customWidth="1"/>
    <col min="28" max="29" width="4.28515625" customWidth="1"/>
    <col min="30" max="31" width="4.140625" customWidth="1"/>
    <col min="32" max="32" width="4.42578125" customWidth="1"/>
    <col min="33" max="34" width="3.85546875" customWidth="1"/>
    <col min="35" max="35" width="11.42578125" customWidth="1"/>
    <col min="36" max="36" width="25.85546875" customWidth="1"/>
    <col min="37" max="41" width="8" customWidth="1"/>
    <col min="42" max="42" width="8.5703125" customWidth="1"/>
    <col min="43" max="46" width="8" customWidth="1"/>
  </cols>
  <sheetData>
    <row r="1" spans="1:65" s="10" customFormat="1" ht="10.5" customHeight="1">
      <c r="A1" s="11"/>
      <c r="B1" s="11"/>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N1" s="13" t="s">
        <v>1</v>
      </c>
      <c r="AO1" s="14">
        <v>1989</v>
      </c>
      <c r="AP1" s="14">
        <v>1990</v>
      </c>
      <c r="AQ1" s="14">
        <v>1991</v>
      </c>
      <c r="AR1" s="14">
        <v>1992</v>
      </c>
      <c r="AS1" s="14">
        <v>1993</v>
      </c>
      <c r="AT1" s="14">
        <v>1994</v>
      </c>
      <c r="AU1" s="14">
        <v>1995</v>
      </c>
      <c r="AV1" s="14">
        <v>1996</v>
      </c>
      <c r="AW1" s="14">
        <v>1997</v>
      </c>
      <c r="AX1" s="14">
        <v>1998</v>
      </c>
      <c r="AY1" s="14">
        <v>1999</v>
      </c>
      <c r="AZ1" s="14">
        <v>2000</v>
      </c>
      <c r="BA1" s="14">
        <v>2001</v>
      </c>
      <c r="BB1" s="14">
        <v>2002</v>
      </c>
      <c r="BC1" s="14">
        <v>2003</v>
      </c>
    </row>
    <row r="2" spans="1:65" ht="16.5" customHeight="1">
      <c r="B2" s="46" t="s">
        <v>32</v>
      </c>
      <c r="C2" s="24"/>
      <c r="D2" s="24"/>
      <c r="E2" s="24"/>
      <c r="F2" s="24"/>
      <c r="G2" s="24"/>
      <c r="H2" s="24"/>
      <c r="I2" s="24"/>
      <c r="J2" s="24"/>
      <c r="K2" s="24"/>
      <c r="L2" s="24"/>
      <c r="AJ2" s="10"/>
      <c r="AK2" s="10"/>
      <c r="AL2" s="10"/>
      <c r="AM2" s="10"/>
      <c r="AN2" s="10"/>
      <c r="AO2" s="10"/>
      <c r="AP2" s="10"/>
      <c r="AQ2" s="10"/>
      <c r="AR2" s="10"/>
      <c r="AS2" s="10"/>
      <c r="AT2" s="10"/>
      <c r="AU2" s="10"/>
      <c r="AV2" s="10"/>
      <c r="AW2" s="10"/>
      <c r="AX2" s="10"/>
    </row>
    <row r="3" spans="1:65" ht="11.1" customHeight="1">
      <c r="B3" s="47" t="s">
        <v>0</v>
      </c>
      <c r="C3" s="27"/>
      <c r="D3" s="27"/>
      <c r="E3" s="27"/>
      <c r="F3" s="27"/>
      <c r="G3" s="27"/>
      <c r="H3" s="27"/>
      <c r="I3" s="27"/>
      <c r="J3" s="27"/>
      <c r="K3" s="27"/>
      <c r="L3" s="48" t="s">
        <v>61</v>
      </c>
      <c r="AJ3" s="10" t="s">
        <v>40</v>
      </c>
      <c r="AK3" s="15"/>
      <c r="AL3" s="10"/>
      <c r="AM3" s="10"/>
      <c r="AN3" s="10"/>
      <c r="AO3" s="10"/>
      <c r="AP3" s="10"/>
      <c r="AQ3" s="10"/>
      <c r="AR3" s="10"/>
      <c r="AS3" s="10"/>
      <c r="AT3" s="10"/>
      <c r="AU3" s="10"/>
      <c r="AV3" s="10"/>
      <c r="AW3" s="10"/>
      <c r="AX3" s="10"/>
    </row>
    <row r="4" spans="1:65" ht="2.1" customHeight="1">
      <c r="B4" s="20"/>
      <c r="C4" s="20"/>
      <c r="D4" s="20"/>
      <c r="E4" s="20"/>
      <c r="F4" s="20"/>
      <c r="G4" s="20"/>
      <c r="H4" s="20"/>
      <c r="I4" s="20"/>
      <c r="J4" s="20"/>
      <c r="K4" s="20"/>
      <c r="L4" s="20"/>
      <c r="AJ4" s="10"/>
      <c r="AK4" s="10"/>
      <c r="AL4" s="10"/>
      <c r="AM4" s="10"/>
      <c r="AN4" s="10"/>
      <c r="AO4" s="10"/>
      <c r="AP4" s="10"/>
      <c r="AQ4" s="10"/>
      <c r="AR4" s="10"/>
      <c r="AS4" s="10"/>
      <c r="AT4" s="10"/>
      <c r="AU4" s="10"/>
      <c r="AV4" s="10"/>
      <c r="AW4" s="10"/>
      <c r="AX4" s="10"/>
    </row>
    <row r="5" spans="1:65" ht="6" customHeight="1">
      <c r="B5" s="76" t="s">
        <v>1</v>
      </c>
      <c r="C5" s="76">
        <v>2006</v>
      </c>
      <c r="D5" s="76">
        <v>2007</v>
      </c>
      <c r="E5" s="76">
        <v>2008</v>
      </c>
      <c r="F5" s="76">
        <v>2009</v>
      </c>
      <c r="G5" s="76">
        <v>2010</v>
      </c>
      <c r="H5" s="76">
        <v>2011</v>
      </c>
      <c r="I5" s="76">
        <v>2012</v>
      </c>
      <c r="J5" s="81">
        <v>2013</v>
      </c>
      <c r="K5" s="81">
        <v>2014</v>
      </c>
      <c r="L5" s="81">
        <v>2015</v>
      </c>
      <c r="N5" s="82">
        <v>2006</v>
      </c>
      <c r="O5" s="82">
        <v>2007</v>
      </c>
      <c r="P5" s="82">
        <v>2008</v>
      </c>
      <c r="Q5" s="82">
        <v>2009</v>
      </c>
      <c r="R5" s="82">
        <v>2010</v>
      </c>
      <c r="S5" s="82">
        <v>2011</v>
      </c>
      <c r="T5" s="82">
        <v>2012</v>
      </c>
      <c r="U5" s="85">
        <v>2013</v>
      </c>
      <c r="V5" s="85">
        <v>2014</v>
      </c>
      <c r="W5" s="85">
        <v>2015</v>
      </c>
      <c r="AJ5" s="80"/>
      <c r="AK5" s="80">
        <v>1995</v>
      </c>
      <c r="AL5" s="80">
        <v>2000</v>
      </c>
      <c r="AM5" s="80">
        <v>2001</v>
      </c>
      <c r="AN5" s="80">
        <v>2002</v>
      </c>
      <c r="AO5" s="80">
        <v>2003</v>
      </c>
      <c r="AP5" s="80">
        <v>2004</v>
      </c>
      <c r="AQ5" s="80">
        <v>2005</v>
      </c>
      <c r="AR5" s="80">
        <v>2006</v>
      </c>
      <c r="AS5" s="80">
        <v>2007</v>
      </c>
      <c r="AT5" s="80">
        <v>2008</v>
      </c>
      <c r="AU5" s="80">
        <v>2009</v>
      </c>
      <c r="AV5" s="80">
        <v>2010</v>
      </c>
      <c r="AW5" s="80">
        <v>2011</v>
      </c>
      <c r="AX5" s="80">
        <v>2012</v>
      </c>
      <c r="AY5" s="80">
        <v>2013</v>
      </c>
      <c r="AZ5" s="80"/>
      <c r="BA5" s="80"/>
      <c r="BB5" s="80"/>
    </row>
    <row r="6" spans="1:65" ht="6" customHeight="1">
      <c r="B6" s="77"/>
      <c r="C6" s="77"/>
      <c r="D6" s="77"/>
      <c r="E6" s="77"/>
      <c r="F6" s="77"/>
      <c r="G6" s="77"/>
      <c r="H6" s="77"/>
      <c r="I6" s="77"/>
      <c r="J6" s="77"/>
      <c r="K6" s="77"/>
      <c r="L6" s="77"/>
      <c r="N6" s="83"/>
      <c r="O6" s="83"/>
      <c r="P6" s="83"/>
      <c r="Q6" s="83"/>
      <c r="R6" s="83"/>
      <c r="S6" s="83"/>
      <c r="T6" s="83"/>
      <c r="U6" s="83"/>
      <c r="V6" s="83"/>
      <c r="W6" s="83"/>
      <c r="Y6" s="82">
        <v>2006</v>
      </c>
      <c r="Z6" s="82">
        <v>2007</v>
      </c>
      <c r="AA6" s="82">
        <v>2008</v>
      </c>
      <c r="AB6" s="82">
        <v>2009</v>
      </c>
      <c r="AC6" s="82">
        <v>2010</v>
      </c>
      <c r="AD6" s="82">
        <v>2011</v>
      </c>
      <c r="AE6" s="82">
        <v>2012</v>
      </c>
      <c r="AF6" s="85">
        <v>2013</v>
      </c>
      <c r="AG6" s="85">
        <v>2014</v>
      </c>
      <c r="AH6" s="85">
        <v>2015</v>
      </c>
      <c r="AJ6" s="80"/>
      <c r="AK6" s="80"/>
      <c r="AL6" s="80"/>
      <c r="AM6" s="80"/>
      <c r="AN6" s="80"/>
      <c r="AO6" s="80"/>
      <c r="AP6" s="80"/>
      <c r="AQ6" s="80"/>
      <c r="AR6" s="80"/>
      <c r="AS6" s="80"/>
      <c r="AT6" s="80"/>
      <c r="AU6" s="80"/>
      <c r="AV6" s="80"/>
      <c r="AW6" s="80"/>
      <c r="AX6" s="80"/>
      <c r="AY6" s="80"/>
      <c r="AZ6" s="80"/>
      <c r="BA6" s="80"/>
      <c r="BB6" s="80"/>
    </row>
    <row r="7" spans="1:65" ht="2.1" customHeight="1">
      <c r="B7" s="79"/>
      <c r="C7" s="78"/>
      <c r="D7" s="78"/>
      <c r="E7" s="78"/>
      <c r="F7" s="78"/>
      <c r="G7" s="78"/>
      <c r="H7" s="78"/>
      <c r="I7" s="78"/>
      <c r="J7" s="78"/>
      <c r="K7" s="78"/>
      <c r="L7" s="78"/>
      <c r="N7" s="84"/>
      <c r="O7" s="84"/>
      <c r="P7" s="84"/>
      <c r="Q7" s="84"/>
      <c r="R7" s="84"/>
      <c r="S7" s="84"/>
      <c r="T7" s="84"/>
      <c r="U7" s="84"/>
      <c r="V7" s="84"/>
      <c r="W7" s="84"/>
      <c r="Y7" s="83"/>
      <c r="Z7" s="83"/>
      <c r="AA7" s="83"/>
      <c r="AB7" s="83"/>
      <c r="AC7" s="83"/>
      <c r="AD7" s="83"/>
      <c r="AE7" s="83"/>
      <c r="AF7" s="83"/>
      <c r="AG7" s="83"/>
      <c r="AH7" s="83"/>
      <c r="AJ7" s="10"/>
      <c r="AK7" s="10"/>
      <c r="AL7" s="10"/>
      <c r="AM7" s="10"/>
      <c r="AN7" s="10"/>
      <c r="AO7" s="10"/>
      <c r="AP7" s="10"/>
      <c r="AQ7" s="10"/>
      <c r="AR7" s="10"/>
      <c r="AS7" s="10"/>
      <c r="AT7" s="10"/>
      <c r="AU7" s="10"/>
      <c r="AV7" s="10"/>
      <c r="AW7" s="10"/>
      <c r="AX7" s="10"/>
    </row>
    <row r="8" spans="1:65" ht="3" customHeight="1">
      <c r="B8" s="53"/>
      <c r="C8" s="41"/>
      <c r="D8" s="41"/>
      <c r="E8" s="41"/>
      <c r="F8" s="41"/>
      <c r="G8" s="41"/>
      <c r="H8" s="41"/>
      <c r="I8" s="41"/>
      <c r="J8" s="41"/>
      <c r="K8" s="41"/>
      <c r="L8" s="41"/>
      <c r="Y8" s="84"/>
      <c r="Z8" s="84"/>
      <c r="AA8" s="84"/>
      <c r="AB8" s="84"/>
      <c r="AC8" s="84"/>
      <c r="AD8" s="84"/>
      <c r="AE8" s="84"/>
      <c r="AF8" s="84"/>
      <c r="AG8" s="84"/>
      <c r="AH8" s="84"/>
      <c r="AJ8" s="10"/>
      <c r="AK8" s="10"/>
      <c r="AL8" s="10"/>
      <c r="AM8" s="10"/>
      <c r="AN8" s="10"/>
      <c r="AO8" s="10"/>
      <c r="AP8" s="10"/>
      <c r="AQ8" s="10"/>
      <c r="AR8" s="10"/>
      <c r="AS8" s="10"/>
      <c r="AT8" s="10"/>
      <c r="AU8" s="10"/>
      <c r="AV8" s="10"/>
      <c r="AW8" s="10"/>
      <c r="AX8" s="10"/>
    </row>
    <row r="9" spans="1:65" s="4" customFormat="1" ht="9.9499999999999993" customHeight="1">
      <c r="B9" s="50" t="s">
        <v>33</v>
      </c>
      <c r="C9" s="42">
        <f t="shared" ref="C9:L9" si="0">SUM(C10+C11+C15+C29+C30+C31+C32+C37+C38+C42)</f>
        <v>1344620</v>
      </c>
      <c r="D9" s="43">
        <f t="shared" si="0"/>
        <v>1674425</v>
      </c>
      <c r="E9" s="42">
        <f t="shared" si="0"/>
        <v>1850226.0659999996</v>
      </c>
      <c r="F9" s="42">
        <f t="shared" si="0"/>
        <v>1932461.2849999995</v>
      </c>
      <c r="G9" s="42">
        <f t="shared" si="0"/>
        <v>2116652.747</v>
      </c>
      <c r="H9" s="42">
        <f t="shared" si="0"/>
        <v>2446998.7470000004</v>
      </c>
      <c r="I9" s="42">
        <f t="shared" si="0"/>
        <v>2724897.3569999998</v>
      </c>
      <c r="J9" s="42">
        <f t="shared" si="0"/>
        <v>2947889.2229999993</v>
      </c>
      <c r="K9" s="42">
        <f t="shared" si="0"/>
        <v>3264276.5459999996</v>
      </c>
      <c r="L9" s="42">
        <f t="shared" si="0"/>
        <v>3411045.4419999993</v>
      </c>
      <c r="M9" s="18"/>
      <c r="N9" s="34">
        <v>1344620</v>
      </c>
      <c r="O9" s="34">
        <v>1674426</v>
      </c>
      <c r="P9" s="34">
        <v>1850226.0660000001</v>
      </c>
      <c r="Q9" s="34">
        <v>1932461.2849999999</v>
      </c>
      <c r="R9" s="34">
        <v>2116652.747</v>
      </c>
      <c r="S9" s="34">
        <v>2446998.747</v>
      </c>
      <c r="T9" s="34">
        <v>2724897.3569999998</v>
      </c>
      <c r="U9" s="34">
        <v>2947889.2230000002</v>
      </c>
      <c r="V9" s="34"/>
      <c r="W9" s="34"/>
      <c r="X9" s="18"/>
      <c r="Y9" s="39">
        <f>(N9-C9)</f>
        <v>0</v>
      </c>
      <c r="Z9" s="39">
        <f>(O9-D9)</f>
        <v>1</v>
      </c>
      <c r="AA9" s="39">
        <f t="shared" ref="Z9:AF24" si="1">(P9-E9)</f>
        <v>4.6566128730773926E-10</v>
      </c>
      <c r="AB9" s="39">
        <f t="shared" si="1"/>
        <v>4.6566128730773926E-10</v>
      </c>
      <c r="AC9" s="39">
        <f>(R9-G9)</f>
        <v>0</v>
      </c>
      <c r="AD9" s="39">
        <f t="shared" si="1"/>
        <v>-4.6566128730773926E-10</v>
      </c>
      <c r="AE9" s="39">
        <f t="shared" si="1"/>
        <v>0</v>
      </c>
      <c r="AF9" s="39">
        <f t="shared" si="1"/>
        <v>9.3132257461547852E-10</v>
      </c>
      <c r="AG9" s="40"/>
      <c r="AH9" s="40"/>
      <c r="AI9" s="37"/>
      <c r="AJ9" s="9" t="s">
        <v>35</v>
      </c>
      <c r="AK9" s="5" t="e">
        <f>+#REF!+#REF!+#REF!+#REF!+#REF!+#REF!+#REF!+#REF!+#REF!</f>
        <v>#REF!</v>
      </c>
      <c r="AL9" s="5" t="e">
        <f>+#REF!+#REF!+#REF!+#REF!+#REF!+#REF!+#REF!+#REF!+#REF!+#REF!</f>
        <v>#REF!</v>
      </c>
      <c r="AM9" s="5" t="e">
        <f>+#REF!+#REF!+#REF!+#REF!+#REF!+#REF!+#REF!+#REF!+#REF!+#REF!</f>
        <v>#REF!</v>
      </c>
      <c r="AN9" s="5" t="e">
        <f>+#REF!+#REF!+#REF!+#REF!+#REF!+#REF!+#REF!+#REF!+#REF!+#REF!</f>
        <v>#REF!</v>
      </c>
      <c r="AO9" s="5" t="e">
        <f>+#REF!+#REF!+#REF!+#REF!+#REF!+#REF!+#REF!+#REF!+#REF!+#REF!</f>
        <v>#REF!</v>
      </c>
      <c r="AP9" s="5" t="e">
        <f>+#REF!+#REF!+#REF!+#REF!+#REF!+#REF!+#REF!+#REF!+#REF!+#REF!</f>
        <v>#REF!</v>
      </c>
      <c r="AQ9" s="5" t="e">
        <f>+#REF!+#REF!+#REF!+#REF!+#REF!+#REF!+#REF!+#REF!+#REF!+#REF!</f>
        <v>#REF!</v>
      </c>
      <c r="AR9" s="5">
        <f t="shared" ref="AR9:AX9" si="2">+C10+C11+C15+C29+C30+C31+C32+C37+C38+C42</f>
        <v>1344620</v>
      </c>
      <c r="AS9" s="5">
        <f t="shared" si="2"/>
        <v>1674425</v>
      </c>
      <c r="AT9" s="5">
        <f t="shared" si="2"/>
        <v>1850226.0659999996</v>
      </c>
      <c r="AU9" s="5">
        <f t="shared" si="2"/>
        <v>1932461.2849999995</v>
      </c>
      <c r="AV9" s="5">
        <f t="shared" si="2"/>
        <v>2116652.747</v>
      </c>
      <c r="AW9" s="5">
        <f t="shared" si="2"/>
        <v>2446998.7470000004</v>
      </c>
      <c r="AX9" s="5">
        <f t="shared" si="2"/>
        <v>2724897.3569999998</v>
      </c>
      <c r="AY9" s="5">
        <f t="shared" ref="AY9" si="3">+L10+L11+L15+L29+L30+L31+L32+L37+L38+L42</f>
        <v>3411045.4419999993</v>
      </c>
      <c r="AZ9" s="5"/>
      <c r="BA9" s="5"/>
      <c r="BB9" s="5"/>
      <c r="BG9" s="6"/>
      <c r="BH9" s="6"/>
      <c r="BI9" s="6"/>
      <c r="BJ9" s="6"/>
      <c r="BK9" s="6"/>
      <c r="BL9" s="6"/>
      <c r="BM9" s="6"/>
    </row>
    <row r="10" spans="1:65" s="7" customFormat="1" ht="9.9499999999999993" customHeight="1">
      <c r="B10" s="51" t="s">
        <v>2</v>
      </c>
      <c r="C10" s="44">
        <v>20553</v>
      </c>
      <c r="D10" s="44">
        <v>26857</v>
      </c>
      <c r="E10" s="44">
        <v>32315.905999999999</v>
      </c>
      <c r="F10" s="44">
        <v>28319.236000000001</v>
      </c>
      <c r="G10" s="44">
        <v>32064.184000000001</v>
      </c>
      <c r="H10" s="44">
        <v>39125.981</v>
      </c>
      <c r="I10" s="44">
        <v>47782.302000000003</v>
      </c>
      <c r="J10" s="44">
        <v>51075.650999999998</v>
      </c>
      <c r="K10" s="44">
        <v>52221.146999999997</v>
      </c>
      <c r="L10" s="44">
        <v>54151.9</v>
      </c>
      <c r="M10" s="18"/>
      <c r="N10" s="35">
        <v>20553</v>
      </c>
      <c r="O10" s="35">
        <v>26857</v>
      </c>
      <c r="P10" s="35">
        <v>32315.905999999999</v>
      </c>
      <c r="Q10" s="35">
        <v>28319.236000000001</v>
      </c>
      <c r="R10" s="35">
        <v>32064.184000000001</v>
      </c>
      <c r="S10" s="35">
        <v>39125.981</v>
      </c>
      <c r="T10" s="35">
        <v>47782.302000000003</v>
      </c>
      <c r="U10" s="35">
        <v>51075.650999999998</v>
      </c>
      <c r="V10" s="35"/>
      <c r="W10" s="35"/>
      <c r="X10" s="18"/>
      <c r="Y10" s="39">
        <f t="shared" ref="Y10:Y43" si="4">(N10-C10)</f>
        <v>0</v>
      </c>
      <c r="Z10" s="39">
        <f t="shared" si="1"/>
        <v>0</v>
      </c>
      <c r="AA10" s="39">
        <f t="shared" si="1"/>
        <v>0</v>
      </c>
      <c r="AB10" s="39">
        <f t="shared" si="1"/>
        <v>0</v>
      </c>
      <c r="AC10" s="39">
        <f t="shared" si="1"/>
        <v>0</v>
      </c>
      <c r="AD10" s="39">
        <f t="shared" si="1"/>
        <v>0</v>
      </c>
      <c r="AE10" s="39">
        <f t="shared" si="1"/>
        <v>0</v>
      </c>
      <c r="AF10" s="39">
        <f t="shared" si="1"/>
        <v>0</v>
      </c>
      <c r="AG10" s="40"/>
      <c r="AH10" s="40"/>
      <c r="AI10" s="37"/>
      <c r="AJ10" s="3" t="s">
        <v>41</v>
      </c>
      <c r="AK10" s="5" t="e">
        <f>+#REF!</f>
        <v>#REF!</v>
      </c>
      <c r="AL10" s="5" t="e">
        <f>+#REF!</f>
        <v>#REF!</v>
      </c>
      <c r="AM10" s="5" t="e">
        <f>+#REF!</f>
        <v>#REF!</v>
      </c>
      <c r="AN10" s="5" t="e">
        <f>+#REF!</f>
        <v>#REF!</v>
      </c>
      <c r="AO10" s="5" t="e">
        <f>+#REF!</f>
        <v>#REF!</v>
      </c>
      <c r="AP10" s="5" t="e">
        <f>+#REF!</f>
        <v>#REF!</v>
      </c>
      <c r="AQ10" s="5" t="e">
        <f>+#REF!</f>
        <v>#REF!</v>
      </c>
      <c r="AR10" s="5">
        <f t="shared" ref="AR10:AX10" si="5">+C10</f>
        <v>20553</v>
      </c>
      <c r="AS10" s="5">
        <f t="shared" si="5"/>
        <v>26857</v>
      </c>
      <c r="AT10" s="5">
        <f t="shared" si="5"/>
        <v>32315.905999999999</v>
      </c>
      <c r="AU10" s="5">
        <f t="shared" si="5"/>
        <v>28319.236000000001</v>
      </c>
      <c r="AV10" s="5">
        <f t="shared" si="5"/>
        <v>32064.184000000001</v>
      </c>
      <c r="AW10" s="5">
        <f t="shared" si="5"/>
        <v>39125.981</v>
      </c>
      <c r="AX10" s="5">
        <f t="shared" si="5"/>
        <v>47782.302000000003</v>
      </c>
      <c r="AY10" s="5">
        <f t="shared" ref="AY10" si="6">+L10</f>
        <v>54151.9</v>
      </c>
      <c r="AZ10" s="5"/>
      <c r="BA10" s="5"/>
      <c r="BB10" s="5"/>
      <c r="BG10" s="2"/>
      <c r="BH10" s="2"/>
      <c r="BI10" s="2"/>
      <c r="BJ10" s="2"/>
      <c r="BK10" s="2"/>
      <c r="BL10" s="2"/>
      <c r="BM10" s="2"/>
    </row>
    <row r="11" spans="1:65" s="7" customFormat="1" ht="9.9499999999999993" customHeight="1">
      <c r="B11" s="51" t="s">
        <v>3</v>
      </c>
      <c r="C11" s="44">
        <v>189483</v>
      </c>
      <c r="D11" s="44">
        <v>297424</v>
      </c>
      <c r="E11" s="44">
        <v>382899.58299999998</v>
      </c>
      <c r="F11" s="44">
        <v>401624.092</v>
      </c>
      <c r="G11" s="44">
        <v>447156.87599999999</v>
      </c>
      <c r="H11" s="44">
        <v>504798.26199999999</v>
      </c>
      <c r="I11" s="54">
        <v>546783.42099999997</v>
      </c>
      <c r="J11" s="54">
        <v>563669.22499999998</v>
      </c>
      <c r="K11" s="54">
        <v>609904.65</v>
      </c>
      <c r="L11" s="44">
        <v>637235.66299999994</v>
      </c>
      <c r="M11" s="18"/>
      <c r="N11" s="35">
        <v>189483</v>
      </c>
      <c r="O11" s="35">
        <v>297424</v>
      </c>
      <c r="P11" s="35">
        <v>382899.58299999998</v>
      </c>
      <c r="Q11" s="35">
        <v>401624.092</v>
      </c>
      <c r="R11" s="35">
        <v>447156.87599999999</v>
      </c>
      <c r="S11" s="35">
        <v>504798.26199999999</v>
      </c>
      <c r="T11" s="35">
        <v>546429.12600000005</v>
      </c>
      <c r="U11" s="35">
        <v>565532.58200000005</v>
      </c>
      <c r="V11" s="35"/>
      <c r="W11" s="35"/>
      <c r="X11" s="18"/>
      <c r="Y11" s="39">
        <f t="shared" si="4"/>
        <v>0</v>
      </c>
      <c r="Z11" s="39">
        <f t="shared" si="1"/>
        <v>0</v>
      </c>
      <c r="AA11" s="39">
        <f t="shared" si="1"/>
        <v>0</v>
      </c>
      <c r="AB11" s="39">
        <f t="shared" si="1"/>
        <v>0</v>
      </c>
      <c r="AC11" s="39">
        <f t="shared" si="1"/>
        <v>0</v>
      </c>
      <c r="AD11" s="39">
        <f t="shared" si="1"/>
        <v>0</v>
      </c>
      <c r="AE11" s="39">
        <f t="shared" si="1"/>
        <v>-354.29499999992549</v>
      </c>
      <c r="AF11" s="39">
        <f t="shared" si="1"/>
        <v>1863.3570000000764</v>
      </c>
      <c r="AG11" s="40"/>
      <c r="AH11" s="40"/>
      <c r="AI11" s="37"/>
      <c r="AJ11" s="3" t="s">
        <v>36</v>
      </c>
      <c r="AK11" s="5" t="e">
        <f>+#REF!+#REF!+#REF!</f>
        <v>#REF!</v>
      </c>
      <c r="AL11" s="5" t="e">
        <f>+#REF!+#REF!+#REF!</f>
        <v>#REF!</v>
      </c>
      <c r="AM11" s="5" t="e">
        <f>+#REF!+#REF!+#REF!</f>
        <v>#REF!</v>
      </c>
      <c r="AN11" s="5" t="e">
        <f>+#REF!+#REF!+#REF!</f>
        <v>#REF!</v>
      </c>
      <c r="AO11" s="5" t="e">
        <f>+#REF!+#REF!+#REF!</f>
        <v>#REF!</v>
      </c>
      <c r="AP11" s="5" t="e">
        <f>+#REF!+#REF!+#REF!</f>
        <v>#REF!</v>
      </c>
      <c r="AQ11" s="5" t="e">
        <f>+#REF!+#REF!+#REF!</f>
        <v>#REF!</v>
      </c>
      <c r="AR11" s="5">
        <f t="shared" ref="AR11:AX11" si="7">+C12+C13+C14</f>
        <v>189483</v>
      </c>
      <c r="AS11" s="5">
        <f t="shared" si="7"/>
        <v>297424</v>
      </c>
      <c r="AT11" s="5">
        <f t="shared" si="7"/>
        <v>382899.58299999998</v>
      </c>
      <c r="AU11" s="5">
        <f t="shared" si="7"/>
        <v>401624.092</v>
      </c>
      <c r="AV11" s="5">
        <f t="shared" si="7"/>
        <v>447156.87599999999</v>
      </c>
      <c r="AW11" s="5">
        <f t="shared" si="7"/>
        <v>504798.26199999999</v>
      </c>
      <c r="AX11" s="5">
        <f t="shared" si="7"/>
        <v>546783.42099999997</v>
      </c>
      <c r="AY11" s="5">
        <f t="shared" ref="AY11" si="8">+L12+L13+L14</f>
        <v>637235.66299999994</v>
      </c>
      <c r="AZ11" s="5"/>
      <c r="BA11" s="5"/>
      <c r="BB11" s="5"/>
      <c r="BG11" s="2"/>
      <c r="BH11" s="2"/>
      <c r="BI11" s="2"/>
      <c r="BJ11" s="2"/>
      <c r="BK11" s="2"/>
      <c r="BL11" s="2"/>
      <c r="BM11" s="2"/>
    </row>
    <row r="12" spans="1:65" s="7" customFormat="1" ht="8.1" customHeight="1">
      <c r="B12" s="51" t="s">
        <v>5</v>
      </c>
      <c r="C12" s="44">
        <v>419</v>
      </c>
      <c r="D12" s="44">
        <v>2285</v>
      </c>
      <c r="E12" s="44">
        <v>2730.453</v>
      </c>
      <c r="F12" s="44">
        <v>3557.7869999999998</v>
      </c>
      <c r="G12" s="44">
        <v>5156.0410000000002</v>
      </c>
      <c r="H12" s="44">
        <v>5708.29</v>
      </c>
      <c r="I12" s="54">
        <v>7633.1109999999999</v>
      </c>
      <c r="J12" s="54">
        <v>5078.509</v>
      </c>
      <c r="K12" s="54">
        <v>7092.7060000000001</v>
      </c>
      <c r="L12" s="44">
        <v>7715.8720000000003</v>
      </c>
      <c r="M12" s="18"/>
      <c r="N12" s="35">
        <v>419</v>
      </c>
      <c r="O12" s="35">
        <v>2285</v>
      </c>
      <c r="P12" s="35">
        <v>2730.453</v>
      </c>
      <c r="Q12" s="35">
        <v>3557.7869999999998</v>
      </c>
      <c r="R12" s="35">
        <v>5156.0410000000002</v>
      </c>
      <c r="S12" s="35">
        <v>5708.29</v>
      </c>
      <c r="T12" s="35">
        <v>8175.29</v>
      </c>
      <c r="U12" s="35">
        <v>6154.6719999999996</v>
      </c>
      <c r="V12" s="35"/>
      <c r="W12" s="35"/>
      <c r="X12" s="18"/>
      <c r="Y12" s="39">
        <f t="shared" si="4"/>
        <v>0</v>
      </c>
      <c r="Z12" s="39">
        <f t="shared" si="1"/>
        <v>0</v>
      </c>
      <c r="AA12" s="39">
        <f t="shared" si="1"/>
        <v>0</v>
      </c>
      <c r="AB12" s="39">
        <f t="shared" si="1"/>
        <v>0</v>
      </c>
      <c r="AC12" s="39">
        <f t="shared" si="1"/>
        <v>0</v>
      </c>
      <c r="AD12" s="39">
        <f t="shared" si="1"/>
        <v>0</v>
      </c>
      <c r="AE12" s="39">
        <f t="shared" si="1"/>
        <v>542.17900000000009</v>
      </c>
      <c r="AF12" s="39">
        <f t="shared" si="1"/>
        <v>1076.1629999999996</v>
      </c>
      <c r="AG12" s="40"/>
      <c r="AH12" s="40"/>
      <c r="AI12" s="37"/>
      <c r="AJ12" s="3" t="s">
        <v>37</v>
      </c>
      <c r="AK12" s="5" t="e">
        <f>+#REF!+#REF!+#REF!+#REF!+#REF!+#REF!+#REF!+#REF!</f>
        <v>#REF!</v>
      </c>
      <c r="AL12" s="5" t="e">
        <f>+#REF!+#REF!+#REF!+#REF!+#REF!+#REF!+#REF!+#REF!</f>
        <v>#REF!</v>
      </c>
      <c r="AM12" s="5" t="e">
        <f>+#REF!+#REF!+#REF!+#REF!+#REF!+#REF!+#REF!+#REF!</f>
        <v>#REF!</v>
      </c>
      <c r="AN12" s="5" t="e">
        <f>+#REF!+#REF!+#REF!+#REF!+#REF!+#REF!+#REF!+#REF!</f>
        <v>#REF!</v>
      </c>
      <c r="AO12" s="5" t="e">
        <f>+#REF!+#REF!+#REF!+#REF!+#REF!+#REF!+#REF!+#REF!</f>
        <v>#REF!</v>
      </c>
      <c r="AP12" s="5" t="e">
        <f>+#REF!+#REF!+#REF!+#REF!+#REF!+#REF!+#REF!+#REF!</f>
        <v>#REF!</v>
      </c>
      <c r="AQ12" s="5" t="e">
        <f>+#REF!+#REF!+#REF!+#REF!+#REF!+#REF!+#REF!+#REF!</f>
        <v>#REF!</v>
      </c>
      <c r="AR12" s="5">
        <f t="shared" ref="AR12:AX12" si="9">+C16+C18+C19+C21+C23+C24+C27+C28</f>
        <v>289595</v>
      </c>
      <c r="AS12" s="5">
        <f t="shared" si="9"/>
        <v>358014</v>
      </c>
      <c r="AT12" s="5">
        <f t="shared" si="9"/>
        <v>427489.85399999993</v>
      </c>
      <c r="AU12" s="5">
        <f t="shared" si="9"/>
        <v>429540.38400000002</v>
      </c>
      <c r="AV12" s="5">
        <f t="shared" si="9"/>
        <v>456676.16400000005</v>
      </c>
      <c r="AW12" s="5">
        <f t="shared" si="9"/>
        <v>542289.87900000007</v>
      </c>
      <c r="AX12" s="5">
        <f t="shared" si="9"/>
        <v>576610.41599999985</v>
      </c>
      <c r="AY12" s="5">
        <f t="shared" ref="AY12" si="10">+L16+L18+L19+L21+L23+L24+L27+L28</f>
        <v>773101.46</v>
      </c>
      <c r="AZ12" s="5"/>
      <c r="BA12" s="5"/>
      <c r="BB12" s="5"/>
      <c r="BG12" s="2"/>
      <c r="BH12" s="2"/>
      <c r="BI12" s="2"/>
      <c r="BJ12" s="2"/>
      <c r="BK12" s="2"/>
      <c r="BL12" s="2"/>
      <c r="BM12" s="2"/>
    </row>
    <row r="13" spans="1:65" s="7" customFormat="1" ht="8.1" customHeight="1">
      <c r="B13" s="51" t="s">
        <v>7</v>
      </c>
      <c r="C13" s="44">
        <v>138122</v>
      </c>
      <c r="D13" s="44">
        <v>168751</v>
      </c>
      <c r="E13" s="44">
        <v>207898.65299999999</v>
      </c>
      <c r="F13" s="44">
        <v>216405.946</v>
      </c>
      <c r="G13" s="44">
        <v>234399.05799999999</v>
      </c>
      <c r="H13" s="44">
        <v>269508.16700000002</v>
      </c>
      <c r="I13" s="54">
        <v>266403.10200000001</v>
      </c>
      <c r="J13" s="54">
        <v>302139.39500000002</v>
      </c>
      <c r="K13" s="54">
        <v>333707.71999999997</v>
      </c>
      <c r="L13" s="44">
        <v>344247.16200000001</v>
      </c>
      <c r="M13" s="18"/>
      <c r="N13" s="35">
        <v>138122</v>
      </c>
      <c r="O13" s="35">
        <v>168751</v>
      </c>
      <c r="P13" s="35">
        <v>207898.65299999999</v>
      </c>
      <c r="Q13" s="35">
        <v>216405.946</v>
      </c>
      <c r="R13" s="35">
        <v>234399.05799999999</v>
      </c>
      <c r="S13" s="35">
        <v>269508.16700000002</v>
      </c>
      <c r="T13" s="35">
        <v>266867.897</v>
      </c>
      <c r="U13" s="35">
        <v>305752.45799999998</v>
      </c>
      <c r="V13" s="35"/>
      <c r="W13" s="35"/>
      <c r="X13" s="18"/>
      <c r="Y13" s="39">
        <f t="shared" si="4"/>
        <v>0</v>
      </c>
      <c r="Z13" s="39">
        <f t="shared" si="1"/>
        <v>0</v>
      </c>
      <c r="AA13" s="39">
        <f t="shared" si="1"/>
        <v>0</v>
      </c>
      <c r="AB13" s="39">
        <f t="shared" si="1"/>
        <v>0</v>
      </c>
      <c r="AC13" s="39">
        <f t="shared" si="1"/>
        <v>0</v>
      </c>
      <c r="AD13" s="39">
        <f t="shared" si="1"/>
        <v>0</v>
      </c>
      <c r="AE13" s="39">
        <f t="shared" si="1"/>
        <v>464.7949999999837</v>
      </c>
      <c r="AF13" s="39">
        <f t="shared" si="1"/>
        <v>3613.0629999999655</v>
      </c>
      <c r="AG13" s="40"/>
      <c r="AH13" s="40"/>
      <c r="AI13" s="37"/>
      <c r="AJ13" s="3" t="s">
        <v>42</v>
      </c>
      <c r="AK13" s="5" t="e">
        <f>+#REF!</f>
        <v>#REF!</v>
      </c>
      <c r="AL13" s="5" t="e">
        <f>+#REF!</f>
        <v>#REF!</v>
      </c>
      <c r="AM13" s="5" t="e">
        <f>+#REF!</f>
        <v>#REF!</v>
      </c>
      <c r="AN13" s="5" t="e">
        <f>+#REF!</f>
        <v>#REF!</v>
      </c>
      <c r="AO13" s="5" t="e">
        <f>+#REF!</f>
        <v>#REF!</v>
      </c>
      <c r="AP13" s="5" t="e">
        <f>+#REF!</f>
        <v>#REF!</v>
      </c>
      <c r="AQ13" s="5" t="e">
        <f>+#REF!</f>
        <v>#REF!</v>
      </c>
      <c r="AR13" s="5">
        <f t="shared" ref="AR13:AX15" si="11">+C29</f>
        <v>234989</v>
      </c>
      <c r="AS13" s="5">
        <f t="shared" si="11"/>
        <v>278009</v>
      </c>
      <c r="AT13" s="5">
        <f t="shared" si="11"/>
        <v>309994.46899999998</v>
      </c>
      <c r="AU13" s="5">
        <f t="shared" si="11"/>
        <v>333230.56599999999</v>
      </c>
      <c r="AV13" s="5">
        <f t="shared" si="11"/>
        <v>374315.43699999998</v>
      </c>
      <c r="AW13" s="5">
        <f t="shared" si="11"/>
        <v>405126.67</v>
      </c>
      <c r="AX13" s="5">
        <f t="shared" si="11"/>
        <v>443107.28100000002</v>
      </c>
      <c r="AY13" s="5">
        <f t="shared" ref="AY13:AY15" si="12">+L29</f>
        <v>542619.25600000005</v>
      </c>
      <c r="BG13" s="2"/>
      <c r="BH13" s="2"/>
      <c r="BI13" s="2"/>
      <c r="BJ13" s="2"/>
      <c r="BK13" s="2"/>
      <c r="BL13" s="2"/>
      <c r="BM13" s="2"/>
    </row>
    <row r="14" spans="1:65" s="7" customFormat="1" ht="8.1" customHeight="1">
      <c r="B14" s="51" t="s">
        <v>49</v>
      </c>
      <c r="C14" s="44">
        <v>50942</v>
      </c>
      <c r="D14" s="44">
        <v>126388</v>
      </c>
      <c r="E14" s="44">
        <v>172270.47700000001</v>
      </c>
      <c r="F14" s="44">
        <v>181660.359</v>
      </c>
      <c r="G14" s="44">
        <v>207601.777</v>
      </c>
      <c r="H14" s="44">
        <v>229581.80499999999</v>
      </c>
      <c r="I14" s="54">
        <v>272747.20799999998</v>
      </c>
      <c r="J14" s="54">
        <v>256451.321</v>
      </c>
      <c r="K14" s="54">
        <v>269104.22399999999</v>
      </c>
      <c r="L14" s="44">
        <v>285272.62900000002</v>
      </c>
      <c r="M14" s="18"/>
      <c r="N14" s="35">
        <v>50942</v>
      </c>
      <c r="O14" s="35">
        <v>126388</v>
      </c>
      <c r="P14" s="35">
        <v>172270.47700000001</v>
      </c>
      <c r="Q14" s="35">
        <v>181660.359</v>
      </c>
      <c r="R14" s="35">
        <v>207601.777</v>
      </c>
      <c r="S14" s="35">
        <v>229581.80499999999</v>
      </c>
      <c r="T14" s="35">
        <v>271385.93900000001</v>
      </c>
      <c r="U14" s="35">
        <v>253625.45199999999</v>
      </c>
      <c r="V14" s="35"/>
      <c r="W14" s="35"/>
      <c r="X14" s="18"/>
      <c r="Y14" s="39">
        <f t="shared" si="4"/>
        <v>0</v>
      </c>
      <c r="Z14" s="39">
        <f t="shared" si="1"/>
        <v>0</v>
      </c>
      <c r="AA14" s="39">
        <f t="shared" si="1"/>
        <v>0</v>
      </c>
      <c r="AB14" s="39">
        <f t="shared" si="1"/>
        <v>0</v>
      </c>
      <c r="AC14" s="39">
        <f t="shared" si="1"/>
        <v>0</v>
      </c>
      <c r="AD14" s="39">
        <f t="shared" si="1"/>
        <v>0</v>
      </c>
      <c r="AE14" s="39">
        <f t="shared" si="1"/>
        <v>-1361.2689999999711</v>
      </c>
      <c r="AF14" s="39">
        <f t="shared" si="1"/>
        <v>-2825.8690000000061</v>
      </c>
      <c r="AG14" s="40"/>
      <c r="AH14" s="40"/>
      <c r="AI14" s="37"/>
      <c r="AJ14" s="3" t="s">
        <v>43</v>
      </c>
      <c r="AK14" s="5" t="e">
        <f>+#REF!</f>
        <v>#REF!</v>
      </c>
      <c r="AL14" s="5" t="e">
        <f>+#REF!</f>
        <v>#REF!</v>
      </c>
      <c r="AM14" s="5" t="e">
        <f>+#REF!</f>
        <v>#REF!</v>
      </c>
      <c r="AN14" s="5" t="e">
        <f>+#REF!</f>
        <v>#REF!</v>
      </c>
      <c r="AO14" s="5" t="e">
        <f>+#REF!</f>
        <v>#REF!</v>
      </c>
      <c r="AP14" s="5" t="e">
        <f>+#REF!</f>
        <v>#REF!</v>
      </c>
      <c r="AQ14" s="5" t="e">
        <f>+#REF!</f>
        <v>#REF!</v>
      </c>
      <c r="AR14" s="5">
        <f t="shared" si="11"/>
        <v>367828</v>
      </c>
      <c r="AS14" s="5">
        <f t="shared" si="11"/>
        <v>455835</v>
      </c>
      <c r="AT14" s="5">
        <f t="shared" si="11"/>
        <v>442446.83199999999</v>
      </c>
      <c r="AU14" s="5">
        <f t="shared" si="11"/>
        <v>370518.89399999997</v>
      </c>
      <c r="AV14" s="5">
        <f t="shared" si="11"/>
        <v>396826.31199999998</v>
      </c>
      <c r="AW14" s="5">
        <f t="shared" si="11"/>
        <v>493341.973</v>
      </c>
      <c r="AX14" s="5">
        <f t="shared" si="11"/>
        <v>587466.473</v>
      </c>
      <c r="AY14" s="5">
        <f t="shared" si="12"/>
        <v>699783.36199999996</v>
      </c>
      <c r="AZ14" s="2"/>
      <c r="BA14" s="2"/>
      <c r="BB14" s="2"/>
      <c r="BC14" s="2"/>
      <c r="BD14" s="2"/>
      <c r="BE14" s="2"/>
      <c r="BF14" s="2"/>
      <c r="BG14" s="2"/>
      <c r="BH14" s="2"/>
      <c r="BI14" s="2"/>
      <c r="BJ14" s="2"/>
      <c r="BK14" s="2"/>
      <c r="BL14" s="2"/>
      <c r="BM14" s="2"/>
    </row>
    <row r="15" spans="1:65" s="7" customFormat="1" ht="9.9499999999999993" customHeight="1">
      <c r="B15" s="51" t="s">
        <v>4</v>
      </c>
      <c r="C15" s="44">
        <v>289595</v>
      </c>
      <c r="D15" s="44">
        <v>358014</v>
      </c>
      <c r="E15" s="44">
        <v>427489.85399999999</v>
      </c>
      <c r="F15" s="44">
        <v>429540.38400000002</v>
      </c>
      <c r="G15" s="44">
        <v>456676.16399999999</v>
      </c>
      <c r="H15" s="44">
        <v>542289.87899999996</v>
      </c>
      <c r="I15" s="54">
        <v>576610.41599999997</v>
      </c>
      <c r="J15" s="54">
        <v>659147.52099999995</v>
      </c>
      <c r="K15" s="54">
        <v>717838.34199999995</v>
      </c>
      <c r="L15" s="44">
        <v>773101.46</v>
      </c>
      <c r="M15" s="18"/>
      <c r="N15" s="35">
        <v>289595</v>
      </c>
      <c r="O15" s="35">
        <v>358014</v>
      </c>
      <c r="P15" s="35">
        <v>427489.85399999999</v>
      </c>
      <c r="Q15" s="35">
        <v>429540.38400000002</v>
      </c>
      <c r="R15" s="35">
        <v>456676.16399999999</v>
      </c>
      <c r="S15" s="35">
        <v>542289.87899999996</v>
      </c>
      <c r="T15" s="35">
        <v>576964.71100000001</v>
      </c>
      <c r="U15" s="35">
        <v>657284.16399999999</v>
      </c>
      <c r="V15" s="35"/>
      <c r="W15" s="35"/>
      <c r="X15" s="18"/>
      <c r="Y15" s="39">
        <f t="shared" si="4"/>
        <v>0</v>
      </c>
      <c r="Z15" s="39">
        <f t="shared" si="1"/>
        <v>0</v>
      </c>
      <c r="AA15" s="39">
        <f t="shared" si="1"/>
        <v>0</v>
      </c>
      <c r="AB15" s="39">
        <f t="shared" si="1"/>
        <v>0</v>
      </c>
      <c r="AC15" s="39">
        <f t="shared" si="1"/>
        <v>0</v>
      </c>
      <c r="AD15" s="39">
        <f t="shared" si="1"/>
        <v>0</v>
      </c>
      <c r="AE15" s="39">
        <f t="shared" si="1"/>
        <v>354.29500000004191</v>
      </c>
      <c r="AF15" s="39">
        <f t="shared" si="1"/>
        <v>-1863.35699999996</v>
      </c>
      <c r="AG15" s="40"/>
      <c r="AH15" s="40"/>
      <c r="AI15" s="37"/>
      <c r="AJ15" s="3" t="s">
        <v>44</v>
      </c>
      <c r="AK15" s="5" t="e">
        <f>+#REF!</f>
        <v>#REF!</v>
      </c>
      <c r="AL15" s="5" t="e">
        <f>+#REF!</f>
        <v>#REF!</v>
      </c>
      <c r="AM15" s="5" t="e">
        <f>+#REF!</f>
        <v>#REF!</v>
      </c>
      <c r="AN15" s="5" t="e">
        <f>+#REF!</f>
        <v>#REF!</v>
      </c>
      <c r="AO15" s="5" t="e">
        <f>+#REF!</f>
        <v>#REF!</v>
      </c>
      <c r="AP15" s="5" t="e">
        <f>+#REF!</f>
        <v>#REF!</v>
      </c>
      <c r="AQ15" s="5" t="e">
        <f>+#REF!</f>
        <v>#REF!</v>
      </c>
      <c r="AR15" s="5">
        <f t="shared" si="11"/>
        <v>4646</v>
      </c>
      <c r="AS15" s="5">
        <f t="shared" si="11"/>
        <v>79</v>
      </c>
      <c r="AT15" s="5">
        <f t="shared" si="11"/>
        <v>134.286</v>
      </c>
      <c r="AU15" s="5">
        <f t="shared" si="11"/>
        <v>296.142</v>
      </c>
      <c r="AV15" s="5">
        <f t="shared" si="11"/>
        <v>204.10599999999999</v>
      </c>
      <c r="AW15" s="5">
        <f t="shared" si="11"/>
        <v>6.5439999999999996</v>
      </c>
      <c r="AX15" s="5">
        <f t="shared" si="11"/>
        <v>4.2000000000000003E-2</v>
      </c>
      <c r="AY15" s="5">
        <f t="shared" si="12"/>
        <v>3.9E-2</v>
      </c>
      <c r="AZ15" s="2"/>
      <c r="BA15" s="2"/>
      <c r="BB15" s="2"/>
      <c r="BC15" s="2"/>
      <c r="BD15" s="2"/>
      <c r="BE15" s="2"/>
      <c r="BF15" s="2"/>
      <c r="BG15" s="2"/>
      <c r="BH15" s="2"/>
      <c r="BI15" s="2"/>
      <c r="BJ15" s="2"/>
      <c r="BK15" s="2"/>
      <c r="BL15" s="2"/>
      <c r="BM15" s="2"/>
    </row>
    <row r="16" spans="1:65" s="7" customFormat="1" ht="8.1" customHeight="1">
      <c r="B16" s="51" t="s">
        <v>8</v>
      </c>
      <c r="C16" s="44">
        <v>131311</v>
      </c>
      <c r="D16" s="44">
        <v>169565</v>
      </c>
      <c r="E16" s="44">
        <v>198792.976</v>
      </c>
      <c r="F16" s="44">
        <v>184044.459</v>
      </c>
      <c r="G16" s="44">
        <v>211983.315</v>
      </c>
      <c r="H16" s="44">
        <v>254717.14499999999</v>
      </c>
      <c r="I16" s="44">
        <v>273873.87199999997</v>
      </c>
      <c r="J16" s="54">
        <v>309018.158</v>
      </c>
      <c r="K16" s="54">
        <v>343429.20799999998</v>
      </c>
      <c r="L16" s="44">
        <v>371066.86599999998</v>
      </c>
      <c r="M16" s="18"/>
      <c r="N16" s="35">
        <v>131311</v>
      </c>
      <c r="O16" s="35">
        <v>169565</v>
      </c>
      <c r="P16" s="35">
        <v>198792.976</v>
      </c>
      <c r="Q16" s="35">
        <v>184044.459</v>
      </c>
      <c r="R16" s="35">
        <v>211983.315</v>
      </c>
      <c r="S16" s="35">
        <v>254717.14499999999</v>
      </c>
      <c r="T16" s="35">
        <v>273873.87199999997</v>
      </c>
      <c r="U16" s="35">
        <v>313676.25199999998</v>
      </c>
      <c r="V16" s="35"/>
      <c r="W16" s="35"/>
      <c r="X16" s="18"/>
      <c r="Y16" s="39">
        <f t="shared" si="4"/>
        <v>0</v>
      </c>
      <c r="Z16" s="39">
        <f t="shared" si="1"/>
        <v>0</v>
      </c>
      <c r="AA16" s="39">
        <f t="shared" si="1"/>
        <v>0</v>
      </c>
      <c r="AB16" s="39">
        <f t="shared" si="1"/>
        <v>0</v>
      </c>
      <c r="AC16" s="39">
        <f t="shared" si="1"/>
        <v>0</v>
      </c>
      <c r="AD16" s="39">
        <f t="shared" si="1"/>
        <v>0</v>
      </c>
      <c r="AE16" s="39">
        <f t="shared" si="1"/>
        <v>0</v>
      </c>
      <c r="AF16" s="39">
        <f t="shared" si="1"/>
        <v>4658.0939999999828</v>
      </c>
      <c r="AG16" s="40"/>
      <c r="AH16" s="40"/>
      <c r="AI16" s="37"/>
      <c r="AJ16" s="3" t="s">
        <v>38</v>
      </c>
      <c r="AK16" s="5" t="e">
        <f>+#REF!+#REF!</f>
        <v>#REF!</v>
      </c>
      <c r="AL16" s="5" t="e">
        <f>+#REF!+#REF!</f>
        <v>#REF!</v>
      </c>
      <c r="AM16" s="5" t="e">
        <f>+#REF!+#REF!</f>
        <v>#REF!</v>
      </c>
      <c r="AN16" s="5" t="e">
        <f>+#REF!+#REF!</f>
        <v>#REF!</v>
      </c>
      <c r="AO16" s="5" t="e">
        <f>+#REF!+#REF!</f>
        <v>#REF!</v>
      </c>
      <c r="AP16" s="5" t="e">
        <f>+#REF!+#REF!</f>
        <v>#REF!</v>
      </c>
      <c r="AQ16" s="5" t="e">
        <f>+#REF!+#REF!</f>
        <v>#REF!</v>
      </c>
      <c r="AR16" s="5">
        <f t="shared" ref="AR16:AX16" si="13">+C33+C34</f>
        <v>60670</v>
      </c>
      <c r="AS16" s="5">
        <f t="shared" si="13"/>
        <v>72907</v>
      </c>
      <c r="AT16" s="5">
        <f t="shared" si="13"/>
        <v>63853.061999999998</v>
      </c>
      <c r="AU16" s="5">
        <f t="shared" si="13"/>
        <v>57991.947</v>
      </c>
      <c r="AV16" s="5">
        <f t="shared" si="13"/>
        <v>55082.856999999996</v>
      </c>
      <c r="AW16" s="5">
        <f t="shared" si="13"/>
        <v>81252.574999999997</v>
      </c>
      <c r="AX16" s="5">
        <f t="shared" si="13"/>
        <v>98901.417000000001</v>
      </c>
      <c r="AY16" s="5">
        <f t="shared" ref="AY16" si="14">+L33+L34</f>
        <v>135412.019</v>
      </c>
      <c r="AZ16" s="2"/>
      <c r="BA16" s="2"/>
      <c r="BB16" s="2"/>
      <c r="BC16" s="2"/>
      <c r="BD16" s="2"/>
      <c r="BE16" s="2"/>
      <c r="BF16" s="2"/>
      <c r="BG16" s="2"/>
      <c r="BH16" s="2"/>
      <c r="BI16" s="2"/>
      <c r="BJ16" s="2"/>
      <c r="BK16" s="2"/>
      <c r="BL16" s="2"/>
      <c r="BM16" s="2"/>
    </row>
    <row r="17" spans="2:65" s="7" customFormat="1" ht="8.1" customHeight="1">
      <c r="B17" s="51" t="s">
        <v>22</v>
      </c>
      <c r="C17" s="44"/>
      <c r="D17" s="44"/>
      <c r="E17" s="44"/>
      <c r="F17" s="44"/>
      <c r="G17" s="44"/>
      <c r="H17" s="44"/>
      <c r="I17" s="44"/>
      <c r="J17" s="44"/>
      <c r="K17" s="44"/>
      <c r="L17" s="44"/>
      <c r="M17" s="18"/>
      <c r="N17" s="35"/>
      <c r="O17" s="35"/>
      <c r="P17" s="35"/>
      <c r="Q17" s="35"/>
      <c r="R17" s="35"/>
      <c r="S17" s="35"/>
      <c r="T17" s="35"/>
      <c r="U17" s="35"/>
      <c r="V17" s="35"/>
      <c r="W17" s="35"/>
      <c r="X17" s="18"/>
      <c r="Y17" s="39">
        <f t="shared" si="4"/>
        <v>0</v>
      </c>
      <c r="Z17" s="39">
        <f t="shared" si="1"/>
        <v>0</v>
      </c>
      <c r="AA17" s="39">
        <f t="shared" si="1"/>
        <v>0</v>
      </c>
      <c r="AB17" s="39">
        <f t="shared" si="1"/>
        <v>0</v>
      </c>
      <c r="AC17" s="39">
        <f t="shared" si="1"/>
        <v>0</v>
      </c>
      <c r="AD17" s="39">
        <f t="shared" si="1"/>
        <v>0</v>
      </c>
      <c r="AE17" s="39">
        <f t="shared" si="1"/>
        <v>0</v>
      </c>
      <c r="AF17" s="39">
        <f t="shared" si="1"/>
        <v>0</v>
      </c>
      <c r="AG17" s="40"/>
      <c r="AH17" s="40"/>
      <c r="AI17" s="37"/>
      <c r="AJ17" s="3" t="s">
        <v>45</v>
      </c>
      <c r="AK17" s="5" t="e">
        <f>+#REF!</f>
        <v>#REF!</v>
      </c>
      <c r="AL17" s="5" t="e">
        <f>+#REF!</f>
        <v>#REF!</v>
      </c>
      <c r="AM17" s="5" t="e">
        <f>+#REF!</f>
        <v>#REF!</v>
      </c>
      <c r="AN17" s="5" t="e">
        <f>+#REF!</f>
        <v>#REF!</v>
      </c>
      <c r="AO17" s="5" t="e">
        <f>+#REF!</f>
        <v>#REF!</v>
      </c>
      <c r="AP17" s="5" t="e">
        <f>+#REF!</f>
        <v>#REF!</v>
      </c>
      <c r="AQ17" s="5" t="e">
        <f>+#REF!</f>
        <v>#REF!</v>
      </c>
      <c r="AR17" s="5">
        <f t="shared" ref="AR17:AX18" si="15">+C37</f>
        <v>94719</v>
      </c>
      <c r="AS17" s="5">
        <f t="shared" si="15"/>
        <v>105775</v>
      </c>
      <c r="AT17" s="5">
        <f t="shared" si="15"/>
        <v>132968.33600000001</v>
      </c>
      <c r="AU17" s="5">
        <f t="shared" si="15"/>
        <v>256737.745</v>
      </c>
      <c r="AV17" s="5">
        <f t="shared" si="15"/>
        <v>294838.12099999998</v>
      </c>
      <c r="AW17" s="5">
        <f t="shared" si="15"/>
        <v>323417.66200000001</v>
      </c>
      <c r="AX17" s="5">
        <f t="shared" si="15"/>
        <v>382939.913</v>
      </c>
      <c r="AY17" s="5">
        <f t="shared" ref="AY17:AY18" si="16">+L37</f>
        <v>508531.04200000002</v>
      </c>
      <c r="AZ17" s="2"/>
      <c r="BA17" s="2"/>
      <c r="BB17" s="2"/>
      <c r="BC17" s="2"/>
      <c r="BD17" s="2"/>
      <c r="BE17" s="2"/>
      <c r="BF17" s="2"/>
      <c r="BG17" s="2"/>
      <c r="BH17" s="2"/>
      <c r="BI17" s="2"/>
      <c r="BJ17" s="2"/>
      <c r="BK17" s="2"/>
      <c r="BL17" s="2"/>
      <c r="BM17" s="2"/>
    </row>
    <row r="18" spans="2:65" s="7" customFormat="1" ht="8.1" customHeight="1">
      <c r="B18" s="51" t="s">
        <v>23</v>
      </c>
      <c r="C18" s="44">
        <v>32274</v>
      </c>
      <c r="D18" s="44">
        <v>36434</v>
      </c>
      <c r="E18" s="44">
        <v>46547.879000000001</v>
      </c>
      <c r="F18" s="44">
        <v>42435.254999999997</v>
      </c>
      <c r="G18" s="44">
        <v>37429.656999999999</v>
      </c>
      <c r="H18" s="44">
        <v>46165.442999999999</v>
      </c>
      <c r="I18" s="54">
        <v>44049.940999999999</v>
      </c>
      <c r="J18" s="54">
        <v>52688.783000000003</v>
      </c>
      <c r="K18" s="54">
        <v>64558.135000000002</v>
      </c>
      <c r="L18" s="44">
        <v>93691.126000000004</v>
      </c>
      <c r="M18" s="18"/>
      <c r="N18" s="35">
        <v>32274</v>
      </c>
      <c r="O18" s="35">
        <v>36434</v>
      </c>
      <c r="P18" s="35">
        <v>46547.879000000001</v>
      </c>
      <c r="Q18" s="35">
        <v>42435.254999999997</v>
      </c>
      <c r="R18" s="35">
        <v>37429.656999999999</v>
      </c>
      <c r="S18" s="35">
        <v>46165.442999999999</v>
      </c>
      <c r="T18" s="35">
        <v>44042.966999999997</v>
      </c>
      <c r="U18" s="35">
        <v>47756.51</v>
      </c>
      <c r="V18" s="35"/>
      <c r="W18" s="35"/>
      <c r="X18" s="18"/>
      <c r="Y18" s="39">
        <f t="shared" si="4"/>
        <v>0</v>
      </c>
      <c r="Z18" s="39">
        <f t="shared" si="1"/>
        <v>0</v>
      </c>
      <c r="AA18" s="39">
        <f t="shared" si="1"/>
        <v>0</v>
      </c>
      <c r="AB18" s="39">
        <f t="shared" si="1"/>
        <v>0</v>
      </c>
      <c r="AC18" s="39">
        <f t="shared" si="1"/>
        <v>0</v>
      </c>
      <c r="AD18" s="39">
        <f t="shared" si="1"/>
        <v>0</v>
      </c>
      <c r="AE18" s="39">
        <f t="shared" si="1"/>
        <v>-6.9740000000019791</v>
      </c>
      <c r="AF18" s="39">
        <f t="shared" si="1"/>
        <v>-4932.273000000001</v>
      </c>
      <c r="AG18" s="40"/>
      <c r="AH18" s="40"/>
      <c r="AI18" s="37"/>
      <c r="AJ18" s="3" t="s">
        <v>46</v>
      </c>
      <c r="AK18" s="28" t="e">
        <f>+#REF!</f>
        <v>#REF!</v>
      </c>
      <c r="AL18" s="5" t="e">
        <f>+#REF!</f>
        <v>#REF!</v>
      </c>
      <c r="AM18" s="5" t="e">
        <f>+#REF!</f>
        <v>#REF!</v>
      </c>
      <c r="AN18" s="5" t="e">
        <f>+#REF!</f>
        <v>#REF!</v>
      </c>
      <c r="AO18" s="5" t="e">
        <f>+#REF!</f>
        <v>#REF!</v>
      </c>
      <c r="AP18" s="5" t="e">
        <f>+#REF!</f>
        <v>#REF!</v>
      </c>
      <c r="AQ18" s="5" t="e">
        <f>+#REF!</f>
        <v>#REF!</v>
      </c>
      <c r="AR18" s="5">
        <f t="shared" si="15"/>
        <v>70919</v>
      </c>
      <c r="AS18" s="5">
        <f t="shared" si="15"/>
        <v>62565</v>
      </c>
      <c r="AT18" s="5">
        <f t="shared" si="15"/>
        <v>20824.123</v>
      </c>
      <c r="AU18" s="5">
        <f t="shared" si="15"/>
        <v>12550.312</v>
      </c>
      <c r="AV18" s="5">
        <f t="shared" si="15"/>
        <v>11323.271000000001</v>
      </c>
      <c r="AW18" s="5">
        <f t="shared" si="15"/>
        <v>9362.2939999999999</v>
      </c>
      <c r="AX18" s="5">
        <f t="shared" si="15"/>
        <v>8043.5280000000002</v>
      </c>
      <c r="AY18" s="5">
        <f t="shared" si="16"/>
        <v>0.16200000000000001</v>
      </c>
      <c r="AZ18" s="2"/>
      <c r="BA18" s="2"/>
      <c r="BB18" s="2"/>
      <c r="BC18" s="2"/>
      <c r="BD18" s="2"/>
      <c r="BE18" s="2"/>
      <c r="BF18" s="2"/>
      <c r="BG18" s="2"/>
      <c r="BH18" s="2"/>
      <c r="BI18" s="2"/>
      <c r="BJ18" s="2"/>
      <c r="BK18" s="2"/>
      <c r="BL18" s="2"/>
      <c r="BM18" s="2"/>
    </row>
    <row r="19" spans="2:65" s="7" customFormat="1" ht="8.1" customHeight="1">
      <c r="B19" s="51" t="s">
        <v>9</v>
      </c>
      <c r="C19" s="44">
        <v>19815</v>
      </c>
      <c r="D19" s="44">
        <v>32126</v>
      </c>
      <c r="E19" s="44">
        <v>41051.966</v>
      </c>
      <c r="F19" s="44">
        <v>49592.142999999996</v>
      </c>
      <c r="G19" s="44">
        <v>56522.945</v>
      </c>
      <c r="H19" s="44">
        <v>66142.633000000002</v>
      </c>
      <c r="I19" s="54">
        <v>68107.592999999993</v>
      </c>
      <c r="J19" s="54">
        <v>90872.36</v>
      </c>
      <c r="K19" s="54">
        <v>89321.017999999996</v>
      </c>
      <c r="L19" s="44">
        <v>83652.262000000002</v>
      </c>
      <c r="N19" s="35">
        <v>19815</v>
      </c>
      <c r="O19" s="35">
        <v>32126</v>
      </c>
      <c r="P19" s="35">
        <v>41051.966</v>
      </c>
      <c r="Q19" s="35">
        <v>49592.142999999996</v>
      </c>
      <c r="R19" s="35">
        <v>56522.945</v>
      </c>
      <c r="S19" s="35">
        <v>66142.633000000002</v>
      </c>
      <c r="T19" s="35">
        <v>69468.861999999994</v>
      </c>
      <c r="U19" s="35">
        <v>89040.134999999995</v>
      </c>
      <c r="V19" s="35"/>
      <c r="W19" s="35"/>
      <c r="Y19" s="39">
        <f t="shared" si="4"/>
        <v>0</v>
      </c>
      <c r="Z19" s="39">
        <f t="shared" si="1"/>
        <v>0</v>
      </c>
      <c r="AA19" s="39">
        <f t="shared" si="1"/>
        <v>0</v>
      </c>
      <c r="AB19" s="39">
        <f t="shared" si="1"/>
        <v>0</v>
      </c>
      <c r="AC19" s="39">
        <f t="shared" si="1"/>
        <v>0</v>
      </c>
      <c r="AD19" s="39">
        <f t="shared" si="1"/>
        <v>0</v>
      </c>
      <c r="AE19" s="39">
        <f t="shared" si="1"/>
        <v>1361.2690000000002</v>
      </c>
      <c r="AF19" s="39">
        <f t="shared" si="1"/>
        <v>-1832.2250000000058</v>
      </c>
      <c r="AG19" s="40"/>
      <c r="AH19" s="40"/>
      <c r="AI19" s="37"/>
      <c r="AJ19" s="3" t="s">
        <v>47</v>
      </c>
      <c r="AK19" s="5" t="e">
        <f>+#REF!</f>
        <v>#REF!</v>
      </c>
      <c r="AL19" s="5" t="e">
        <f>+#REF!</f>
        <v>#REF!</v>
      </c>
      <c r="AM19" s="5" t="e">
        <f>+#REF!</f>
        <v>#REF!</v>
      </c>
      <c r="AN19" s="5" t="e">
        <f>+#REF!</f>
        <v>#REF!</v>
      </c>
      <c r="AO19" s="5" t="e">
        <f>+#REF!</f>
        <v>#REF!</v>
      </c>
      <c r="AP19" s="5" t="e">
        <f>+#REF!</f>
        <v>#REF!</v>
      </c>
      <c r="AQ19" s="5" t="e">
        <f>+#REF!</f>
        <v>#REF!</v>
      </c>
      <c r="AR19" s="5">
        <f t="shared" ref="AR19:AX20" si="17">+C42</f>
        <v>11218</v>
      </c>
      <c r="AS19" s="5">
        <f t="shared" si="17"/>
        <v>16959</v>
      </c>
      <c r="AT19" s="5">
        <f t="shared" si="17"/>
        <v>37299.614999999998</v>
      </c>
      <c r="AU19" s="5">
        <f t="shared" si="17"/>
        <v>41651.966999999997</v>
      </c>
      <c r="AV19" s="5">
        <f t="shared" si="17"/>
        <v>48165.419000000002</v>
      </c>
      <c r="AW19" s="5">
        <f t="shared" si="17"/>
        <v>48276.906999999999</v>
      </c>
      <c r="AX19" s="5">
        <f t="shared" si="17"/>
        <v>33262.563999999998</v>
      </c>
      <c r="AY19" s="5">
        <f t="shared" ref="AY19:AY20" si="18">+L42</f>
        <v>60210.538999999997</v>
      </c>
      <c r="AZ19" s="2"/>
      <c r="BA19" s="2"/>
      <c r="BB19" s="2"/>
      <c r="BC19" s="2"/>
      <c r="BD19" s="2"/>
      <c r="BE19" s="2"/>
      <c r="BF19" s="2"/>
      <c r="BG19" s="2"/>
      <c r="BH19" s="2"/>
      <c r="BI19" s="2"/>
      <c r="BJ19" s="2"/>
      <c r="BK19" s="2"/>
      <c r="BL19" s="2"/>
      <c r="BM19" s="2"/>
    </row>
    <row r="20" spans="2:65" s="7" customFormat="1" ht="8.1" customHeight="1">
      <c r="B20" s="51" t="s">
        <v>20</v>
      </c>
      <c r="C20" s="44"/>
      <c r="D20" s="44"/>
      <c r="E20" s="44"/>
      <c r="F20" s="44"/>
      <c r="G20" s="44"/>
      <c r="H20" s="44"/>
      <c r="I20" s="44"/>
      <c r="J20" s="44"/>
      <c r="K20" s="44"/>
      <c r="L20" s="44"/>
      <c r="N20" s="35"/>
      <c r="O20" s="35"/>
      <c r="P20" s="35"/>
      <c r="Q20" s="35"/>
      <c r="R20" s="35"/>
      <c r="S20" s="35"/>
      <c r="T20" s="35"/>
      <c r="U20" s="35"/>
      <c r="V20" s="35"/>
      <c r="W20" s="35"/>
      <c r="Y20" s="39">
        <f t="shared" si="4"/>
        <v>0</v>
      </c>
      <c r="Z20" s="39">
        <f t="shared" si="1"/>
        <v>0</v>
      </c>
      <c r="AA20" s="39">
        <f t="shared" si="1"/>
        <v>0</v>
      </c>
      <c r="AB20" s="39">
        <f t="shared" si="1"/>
        <v>0</v>
      </c>
      <c r="AC20" s="39">
        <f t="shared" si="1"/>
        <v>0</v>
      </c>
      <c r="AD20" s="39">
        <f t="shared" si="1"/>
        <v>0</v>
      </c>
      <c r="AE20" s="39">
        <f t="shared" si="1"/>
        <v>0</v>
      </c>
      <c r="AF20" s="39">
        <f t="shared" si="1"/>
        <v>0</v>
      </c>
      <c r="AG20" s="40"/>
      <c r="AH20" s="40"/>
      <c r="AI20" s="37"/>
      <c r="AJ20" s="3" t="s">
        <v>48</v>
      </c>
      <c r="AK20" s="5" t="e">
        <f>+#REF!</f>
        <v>#REF!</v>
      </c>
      <c r="AL20" s="5" t="e">
        <f>+#REF!</f>
        <v>#REF!</v>
      </c>
      <c r="AM20" s="5" t="e">
        <f>+#REF!</f>
        <v>#REF!</v>
      </c>
      <c r="AN20" s="5" t="e">
        <f>+#REF!</f>
        <v>#REF!</v>
      </c>
      <c r="AO20" s="5" t="e">
        <f>+#REF!</f>
        <v>#REF!</v>
      </c>
      <c r="AP20" s="5" t="e">
        <f>+#REF!</f>
        <v>#REF!</v>
      </c>
      <c r="AQ20" s="5" t="e">
        <f>+#REF!</f>
        <v>#REF!</v>
      </c>
      <c r="AR20" s="5">
        <f t="shared" si="17"/>
        <v>2398</v>
      </c>
      <c r="AS20" s="5">
        <f t="shared" si="17"/>
        <v>1709</v>
      </c>
      <c r="AT20" s="5">
        <f t="shared" si="17"/>
        <v>1715.9280000000001</v>
      </c>
      <c r="AU20" s="5">
        <f t="shared" si="17"/>
        <v>1235.8630000000001</v>
      </c>
      <c r="AV20" s="5">
        <f t="shared" si="17"/>
        <v>1592.404</v>
      </c>
      <c r="AW20" s="5">
        <f t="shared" si="17"/>
        <v>1725.5350000000001</v>
      </c>
      <c r="AX20" s="5">
        <f t="shared" si="17"/>
        <v>2124.8130000000001</v>
      </c>
      <c r="AY20" s="5">
        <f t="shared" si="18"/>
        <v>2504.585</v>
      </c>
      <c r="AZ20" s="2"/>
      <c r="BA20" s="2"/>
      <c r="BB20" s="2"/>
      <c r="BC20" s="2"/>
      <c r="BD20" s="2"/>
      <c r="BE20" s="2"/>
      <c r="BF20" s="2"/>
      <c r="BG20" s="2"/>
      <c r="BH20" s="2"/>
      <c r="BI20" s="2"/>
      <c r="BJ20" s="2"/>
      <c r="BK20" s="2"/>
      <c r="BL20" s="2"/>
      <c r="BM20" s="2"/>
    </row>
    <row r="21" spans="2:65" s="7" customFormat="1" ht="8.1" customHeight="1">
      <c r="B21" s="51" t="s">
        <v>21</v>
      </c>
      <c r="C21" s="44">
        <v>66117</v>
      </c>
      <c r="D21" s="44">
        <v>75381</v>
      </c>
      <c r="E21" s="44">
        <v>88362.74</v>
      </c>
      <c r="F21" s="44">
        <v>98064.729000000007</v>
      </c>
      <c r="G21" s="44">
        <v>101024.351</v>
      </c>
      <c r="H21" s="44">
        <v>106040.08</v>
      </c>
      <c r="I21" s="54">
        <v>110318.37</v>
      </c>
      <c r="J21" s="54">
        <v>127598.429</v>
      </c>
      <c r="K21" s="54">
        <v>128050.879</v>
      </c>
      <c r="L21" s="44">
        <v>123913.49800000001</v>
      </c>
      <c r="M21" s="18"/>
      <c r="N21" s="35">
        <v>66117</v>
      </c>
      <c r="O21" s="35">
        <v>75381</v>
      </c>
      <c r="P21" s="35">
        <v>88362.74</v>
      </c>
      <c r="Q21" s="35">
        <v>98064.729000000007</v>
      </c>
      <c r="R21" s="35">
        <v>101024.351</v>
      </c>
      <c r="S21" s="35">
        <v>106040.08</v>
      </c>
      <c r="T21" s="35">
        <v>109318.37</v>
      </c>
      <c r="U21" s="35">
        <v>124318.273</v>
      </c>
      <c r="V21" s="35"/>
      <c r="W21" s="35"/>
      <c r="X21" s="18"/>
      <c r="Y21" s="39">
        <f t="shared" si="4"/>
        <v>0</v>
      </c>
      <c r="Z21" s="39">
        <f t="shared" si="1"/>
        <v>0</v>
      </c>
      <c r="AA21" s="39">
        <f t="shared" si="1"/>
        <v>0</v>
      </c>
      <c r="AB21" s="39">
        <f t="shared" si="1"/>
        <v>0</v>
      </c>
      <c r="AC21" s="39">
        <f t="shared" si="1"/>
        <v>0</v>
      </c>
      <c r="AD21" s="39">
        <f t="shared" si="1"/>
        <v>0</v>
      </c>
      <c r="AE21" s="39">
        <f t="shared" si="1"/>
        <v>-1000</v>
      </c>
      <c r="AF21" s="39">
        <f t="shared" si="1"/>
        <v>-3280.1560000000027</v>
      </c>
      <c r="AG21" s="40"/>
      <c r="AH21" s="40"/>
      <c r="AI21" s="37"/>
      <c r="AJ21" s="3"/>
      <c r="AK21" s="5"/>
      <c r="AL21" s="5"/>
      <c r="AM21" s="5"/>
      <c r="AN21" s="5"/>
      <c r="AO21" s="5"/>
      <c r="AP21" s="5"/>
      <c r="AQ21" s="5"/>
      <c r="AR21" s="5"/>
      <c r="AS21" s="5"/>
      <c r="AT21" s="5"/>
      <c r="AU21" s="5"/>
      <c r="AV21" s="5"/>
      <c r="AW21" s="5"/>
      <c r="AX21" s="5"/>
      <c r="AY21" s="5"/>
      <c r="AZ21" s="2"/>
      <c r="BA21" s="2"/>
      <c r="BB21" s="2"/>
      <c r="BC21" s="2"/>
      <c r="BD21" s="2"/>
      <c r="BE21" s="2"/>
      <c r="BF21" s="2"/>
      <c r="BG21" s="2"/>
      <c r="BH21" s="2"/>
      <c r="BI21" s="2"/>
      <c r="BJ21" s="2"/>
      <c r="BK21" s="2"/>
      <c r="BL21" s="2"/>
      <c r="BM21" s="2"/>
    </row>
    <row r="22" spans="2:65" s="7" customFormat="1" ht="8.1" customHeight="1">
      <c r="B22" s="51" t="s">
        <v>24</v>
      </c>
      <c r="C22" s="44"/>
      <c r="D22" s="44"/>
      <c r="E22" s="44"/>
      <c r="F22" s="44"/>
      <c r="G22" s="44"/>
      <c r="H22" s="44"/>
      <c r="I22" s="44"/>
      <c r="J22" s="44"/>
      <c r="K22" s="44"/>
      <c r="L22" s="44"/>
      <c r="M22" s="18"/>
      <c r="N22" s="35"/>
      <c r="O22" s="35"/>
      <c r="P22" s="35"/>
      <c r="Q22" s="35"/>
      <c r="R22" s="35"/>
      <c r="S22" s="35"/>
      <c r="T22" s="35"/>
      <c r="U22" s="35"/>
      <c r="V22" s="35"/>
      <c r="W22" s="35"/>
      <c r="X22" s="18"/>
      <c r="Y22" s="39">
        <f t="shared" si="4"/>
        <v>0</v>
      </c>
      <c r="Z22" s="39">
        <f t="shared" si="1"/>
        <v>0</v>
      </c>
      <c r="AA22" s="39">
        <f t="shared" si="1"/>
        <v>0</v>
      </c>
      <c r="AB22" s="39">
        <f t="shared" si="1"/>
        <v>0</v>
      </c>
      <c r="AC22" s="39">
        <f t="shared" si="1"/>
        <v>0</v>
      </c>
      <c r="AD22" s="39">
        <f t="shared" si="1"/>
        <v>0</v>
      </c>
      <c r="AE22" s="39">
        <f t="shared" si="1"/>
        <v>0</v>
      </c>
      <c r="AF22" s="39">
        <f t="shared" si="1"/>
        <v>0</v>
      </c>
      <c r="AG22" s="40"/>
      <c r="AH22" s="40"/>
      <c r="AI22" s="37"/>
      <c r="AJ22" s="3"/>
      <c r="AK22" s="5"/>
      <c r="AL22" s="5"/>
      <c r="AM22" s="5"/>
      <c r="AN22" s="5"/>
      <c r="AO22" s="5"/>
      <c r="AP22" s="5"/>
      <c r="AQ22" s="5"/>
      <c r="AR22" s="5"/>
      <c r="AS22" s="5"/>
      <c r="AT22" s="4"/>
      <c r="AU22" s="4"/>
      <c r="AV22" s="4"/>
      <c r="AW22" s="6"/>
      <c r="AX22" s="6"/>
      <c r="AY22" s="2"/>
      <c r="AZ22" s="2"/>
      <c r="BA22" s="2"/>
      <c r="BB22" s="2"/>
      <c r="BC22" s="2"/>
      <c r="BD22" s="2"/>
      <c r="BE22" s="2"/>
      <c r="BF22" s="2"/>
      <c r="BG22" s="2"/>
      <c r="BH22" s="2"/>
      <c r="BI22" s="2"/>
      <c r="BJ22" s="2"/>
      <c r="BK22" s="2"/>
      <c r="BL22" s="2"/>
      <c r="BM22" s="2"/>
    </row>
    <row r="23" spans="2:65" s="7" customFormat="1" ht="8.1" customHeight="1">
      <c r="B23" s="51" t="s">
        <v>25</v>
      </c>
      <c r="C23" s="44">
        <v>12594</v>
      </c>
      <c r="D23" s="44">
        <v>15159</v>
      </c>
      <c r="E23" s="44">
        <v>24804.743999999999</v>
      </c>
      <c r="F23" s="44">
        <v>28211.665000000001</v>
      </c>
      <c r="G23" s="44">
        <v>23618.682000000001</v>
      </c>
      <c r="H23" s="44">
        <v>34225.612999999998</v>
      </c>
      <c r="I23" s="44">
        <v>29892.962</v>
      </c>
      <c r="J23" s="44">
        <v>27900.525000000001</v>
      </c>
      <c r="K23" s="44">
        <v>27738.157999999999</v>
      </c>
      <c r="L23" s="44">
        <v>30760.047999999999</v>
      </c>
      <c r="M23" s="18"/>
      <c r="N23" s="35">
        <v>12594</v>
      </c>
      <c r="O23" s="35">
        <v>15159</v>
      </c>
      <c r="P23" s="35">
        <v>24804.743999999999</v>
      </c>
      <c r="Q23" s="35">
        <v>28211.665000000001</v>
      </c>
      <c r="R23" s="35">
        <v>23618.682000000001</v>
      </c>
      <c r="S23" s="35">
        <v>34225.612999999998</v>
      </c>
      <c r="T23" s="35">
        <v>29892.962</v>
      </c>
      <c r="U23" s="35">
        <v>27900.525000000001</v>
      </c>
      <c r="V23" s="35"/>
      <c r="W23" s="35"/>
      <c r="X23" s="18"/>
      <c r="Y23" s="39">
        <f t="shared" si="4"/>
        <v>0</v>
      </c>
      <c r="Z23" s="39">
        <f t="shared" si="1"/>
        <v>0</v>
      </c>
      <c r="AA23" s="39">
        <f t="shared" si="1"/>
        <v>0</v>
      </c>
      <c r="AB23" s="39">
        <f t="shared" si="1"/>
        <v>0</v>
      </c>
      <c r="AC23" s="39">
        <f t="shared" si="1"/>
        <v>0</v>
      </c>
      <c r="AD23" s="39">
        <f t="shared" si="1"/>
        <v>0</v>
      </c>
      <c r="AE23" s="39">
        <f t="shared" si="1"/>
        <v>0</v>
      </c>
      <c r="AF23" s="39">
        <f t="shared" si="1"/>
        <v>0</v>
      </c>
      <c r="AG23" s="40"/>
      <c r="AH23" s="40"/>
      <c r="AI23" s="37"/>
      <c r="AJ23" s="3"/>
      <c r="AK23" s="5"/>
      <c r="AL23" s="5"/>
      <c r="AM23" s="5"/>
      <c r="AN23" s="5"/>
      <c r="AO23" s="5"/>
      <c r="AP23" s="5"/>
      <c r="AQ23" s="5"/>
      <c r="AR23" s="5"/>
      <c r="AS23" s="5"/>
      <c r="AT23" s="4"/>
      <c r="AU23" s="4"/>
      <c r="AV23" s="4"/>
      <c r="AW23" s="6"/>
      <c r="AX23" s="6"/>
      <c r="AY23" s="2"/>
      <c r="AZ23" s="2"/>
      <c r="BA23" s="2"/>
      <c r="BB23" s="2"/>
      <c r="BC23" s="2"/>
      <c r="BD23" s="2"/>
      <c r="BE23" s="2"/>
      <c r="BF23" s="2"/>
      <c r="BG23" s="2"/>
      <c r="BH23" s="2"/>
      <c r="BI23" s="2"/>
      <c r="BJ23" s="2"/>
      <c r="BK23" s="2"/>
      <c r="BL23" s="2"/>
      <c r="BM23" s="2"/>
    </row>
    <row r="24" spans="2:65" s="7" customFormat="1" ht="8.1" customHeight="1">
      <c r="B24" s="51" t="s">
        <v>50</v>
      </c>
      <c r="C24" s="44">
        <v>14976</v>
      </c>
      <c r="D24" s="44">
        <v>17519</v>
      </c>
      <c r="E24" s="44">
        <v>13161.137000000001</v>
      </c>
      <c r="F24" s="44">
        <v>11203.473</v>
      </c>
      <c r="G24" s="44">
        <v>7068.8530000000001</v>
      </c>
      <c r="H24" s="44">
        <v>8455.5120000000006</v>
      </c>
      <c r="I24" s="44">
        <v>10252.986999999999</v>
      </c>
      <c r="J24" s="44">
        <v>9850.2720000000008</v>
      </c>
      <c r="K24" s="44">
        <v>13109.675999999999</v>
      </c>
      <c r="L24" s="44">
        <v>16562.215</v>
      </c>
      <c r="M24" s="18"/>
      <c r="N24" s="35">
        <v>14976</v>
      </c>
      <c r="O24" s="35">
        <v>17519</v>
      </c>
      <c r="P24" s="35">
        <v>13161.137000000001</v>
      </c>
      <c r="Q24" s="35">
        <v>11203.473</v>
      </c>
      <c r="R24" s="35">
        <v>7068.8530000000001</v>
      </c>
      <c r="S24" s="35">
        <v>8455.5120000000006</v>
      </c>
      <c r="T24" s="35">
        <v>10252.986999999999</v>
      </c>
      <c r="U24" s="35">
        <v>9850.2720000000008</v>
      </c>
      <c r="V24" s="35"/>
      <c r="W24" s="35"/>
      <c r="X24" s="18"/>
      <c r="Y24" s="39">
        <f t="shared" si="4"/>
        <v>0</v>
      </c>
      <c r="Z24" s="39">
        <f t="shared" si="1"/>
        <v>0</v>
      </c>
      <c r="AA24" s="39">
        <f t="shared" si="1"/>
        <v>0</v>
      </c>
      <c r="AB24" s="39">
        <f t="shared" si="1"/>
        <v>0</v>
      </c>
      <c r="AC24" s="39">
        <f t="shared" si="1"/>
        <v>0</v>
      </c>
      <c r="AD24" s="39">
        <f t="shared" si="1"/>
        <v>0</v>
      </c>
      <c r="AE24" s="39">
        <f t="shared" si="1"/>
        <v>0</v>
      </c>
      <c r="AF24" s="39">
        <f t="shared" si="1"/>
        <v>0</v>
      </c>
      <c r="AG24" s="40"/>
      <c r="AH24" s="40"/>
      <c r="AI24" s="37"/>
      <c r="AJ24" s="4"/>
      <c r="AK24" s="6"/>
      <c r="AL24" s="6"/>
      <c r="AM24" s="6"/>
      <c r="AN24" s="6"/>
      <c r="AO24" s="6"/>
      <c r="AP24" s="6"/>
      <c r="AQ24" s="6"/>
      <c r="AR24" s="6"/>
      <c r="AS24" s="6"/>
      <c r="AT24" s="80"/>
      <c r="AU24" s="80"/>
      <c r="AV24" s="4"/>
      <c r="AW24" s="6"/>
      <c r="AX24" s="6"/>
      <c r="AY24" s="2"/>
      <c r="AZ24" s="2"/>
      <c r="BA24" s="2"/>
      <c r="BB24" s="2"/>
      <c r="BC24" s="2"/>
      <c r="BD24" s="2"/>
      <c r="BE24" s="2"/>
      <c r="BF24" s="2"/>
      <c r="BG24" s="2"/>
      <c r="BH24" s="2"/>
      <c r="BI24" s="2"/>
      <c r="BJ24" s="2"/>
      <c r="BK24" s="2"/>
      <c r="BL24" s="2"/>
      <c r="BM24" s="2"/>
    </row>
    <row r="25" spans="2:65" s="7" customFormat="1" ht="8.1" customHeight="1">
      <c r="B25" s="51" t="s">
        <v>26</v>
      </c>
      <c r="C25" s="44"/>
      <c r="D25" s="44"/>
      <c r="E25" s="44"/>
      <c r="F25" s="44"/>
      <c r="G25" s="44"/>
      <c r="H25" s="44"/>
      <c r="I25" s="44"/>
      <c r="J25" s="44"/>
      <c r="K25" s="44"/>
      <c r="L25" s="44"/>
      <c r="M25" s="18"/>
      <c r="N25" s="35"/>
      <c r="O25" s="35"/>
      <c r="P25" s="35"/>
      <c r="Q25" s="35"/>
      <c r="R25" s="35"/>
      <c r="S25" s="35"/>
      <c r="T25" s="35"/>
      <c r="U25" s="35"/>
      <c r="V25" s="35"/>
      <c r="W25" s="35"/>
      <c r="X25" s="18"/>
      <c r="Y25" s="39">
        <f t="shared" si="4"/>
        <v>0</v>
      </c>
      <c r="Z25" s="39">
        <f t="shared" ref="Z25:Z43" si="19">(O25-D25)</f>
        <v>0</v>
      </c>
      <c r="AA25" s="39">
        <f t="shared" ref="AA25:AA43" si="20">(P25-E25)</f>
        <v>0</v>
      </c>
      <c r="AB25" s="39">
        <f t="shared" ref="AB25:AB43" si="21">(Q25-F25)</f>
        <v>0</v>
      </c>
      <c r="AC25" s="39">
        <f t="shared" ref="AC25:AC43" si="22">(R25-G25)</f>
        <v>0</v>
      </c>
      <c r="AD25" s="39">
        <f t="shared" ref="AD25:AD43" si="23">(S25-H25)</f>
        <v>0</v>
      </c>
      <c r="AE25" s="39">
        <f t="shared" ref="AE25:AE43" si="24">(T25-I25)</f>
        <v>0</v>
      </c>
      <c r="AF25" s="39">
        <f t="shared" ref="AF25:AF43" si="25">(U25-J25)</f>
        <v>0</v>
      </c>
      <c r="AG25" s="40"/>
      <c r="AH25" s="40"/>
      <c r="AI25" s="37"/>
      <c r="AJ25" s="3" t="s">
        <v>39</v>
      </c>
      <c r="AK25" s="6"/>
      <c r="AL25" s="6"/>
      <c r="AM25" s="6"/>
      <c r="AN25" s="6"/>
      <c r="AO25" s="6"/>
      <c r="AP25" s="6"/>
      <c r="AQ25" s="6"/>
      <c r="AR25" s="6"/>
      <c r="AS25" s="6"/>
      <c r="AT25" s="80"/>
      <c r="AU25" s="80"/>
      <c r="AV25" s="8"/>
      <c r="AW25" s="6"/>
      <c r="AX25" s="6"/>
      <c r="AY25" s="2"/>
      <c r="AZ25" s="2"/>
      <c r="BA25" s="2"/>
      <c r="BB25" s="2"/>
      <c r="BC25" s="2"/>
      <c r="BD25" s="2"/>
      <c r="BE25" s="2"/>
      <c r="BF25" s="2"/>
      <c r="BG25" s="2"/>
      <c r="BH25" s="2"/>
      <c r="BI25" s="2"/>
      <c r="BJ25" s="2"/>
      <c r="BK25" s="2"/>
      <c r="BL25" s="2"/>
      <c r="BM25" s="2"/>
    </row>
    <row r="26" spans="2:65" s="7" customFormat="1" ht="8.1" customHeight="1">
      <c r="B26" s="51" t="s">
        <v>27</v>
      </c>
      <c r="C26" s="44"/>
      <c r="D26" s="44"/>
      <c r="E26" s="44"/>
      <c r="F26" s="44"/>
      <c r="G26" s="44"/>
      <c r="H26" s="44"/>
      <c r="I26" s="44"/>
      <c r="J26" s="44"/>
      <c r="K26" s="44"/>
      <c r="L26" s="44"/>
      <c r="M26" s="18"/>
      <c r="N26" s="35"/>
      <c r="O26" s="35"/>
      <c r="P26" s="35"/>
      <c r="Q26" s="35"/>
      <c r="R26" s="35"/>
      <c r="S26" s="35"/>
      <c r="T26" s="35"/>
      <c r="U26" s="35"/>
      <c r="V26" s="35"/>
      <c r="W26" s="35"/>
      <c r="X26" s="18"/>
      <c r="Y26" s="39">
        <f t="shared" si="4"/>
        <v>0</v>
      </c>
      <c r="Z26" s="39">
        <f t="shared" si="19"/>
        <v>0</v>
      </c>
      <c r="AA26" s="39">
        <f t="shared" si="20"/>
        <v>0</v>
      </c>
      <c r="AB26" s="39">
        <f t="shared" si="21"/>
        <v>0</v>
      </c>
      <c r="AC26" s="39">
        <f t="shared" si="22"/>
        <v>0</v>
      </c>
      <c r="AD26" s="39">
        <f t="shared" si="23"/>
        <v>0</v>
      </c>
      <c r="AE26" s="39">
        <f t="shared" si="24"/>
        <v>0</v>
      </c>
      <c r="AF26" s="39">
        <f t="shared" si="25"/>
        <v>0</v>
      </c>
      <c r="AG26" s="40"/>
      <c r="AH26" s="40"/>
      <c r="AI26" s="37"/>
      <c r="AJ26" s="3"/>
      <c r="AK26" s="6"/>
      <c r="AL26" s="6"/>
      <c r="AM26" s="6"/>
      <c r="AN26" s="6"/>
      <c r="AO26" s="6"/>
      <c r="AP26" s="6"/>
      <c r="AQ26" s="6"/>
      <c r="AR26" s="6"/>
      <c r="AS26" s="6"/>
      <c r="AT26" s="4"/>
      <c r="AU26" s="4"/>
      <c r="AV26" s="8"/>
      <c r="AW26" s="6"/>
      <c r="AX26" s="6"/>
      <c r="AY26" s="2"/>
      <c r="AZ26" s="2"/>
      <c r="BA26" s="2"/>
      <c r="BB26" s="2"/>
      <c r="BC26" s="2"/>
      <c r="BD26" s="2"/>
      <c r="BE26" s="2"/>
      <c r="BF26" s="2"/>
      <c r="BG26" s="2"/>
      <c r="BH26" s="2"/>
      <c r="BI26" s="2"/>
      <c r="BJ26" s="2"/>
      <c r="BK26" s="2"/>
      <c r="BL26" s="2"/>
      <c r="BM26" s="2"/>
    </row>
    <row r="27" spans="2:65" s="7" customFormat="1" ht="8.1" customHeight="1">
      <c r="B27" s="51" t="s">
        <v>28</v>
      </c>
      <c r="C27" s="44">
        <v>825</v>
      </c>
      <c r="D27" s="44">
        <v>865</v>
      </c>
      <c r="E27" s="44">
        <v>1511.143</v>
      </c>
      <c r="F27" s="44">
        <v>1186.0809999999999</v>
      </c>
      <c r="G27" s="44">
        <v>1041.229</v>
      </c>
      <c r="H27" s="44">
        <v>1032.739</v>
      </c>
      <c r="I27" s="44">
        <v>1233.442</v>
      </c>
      <c r="J27" s="44">
        <v>1596.2529999999999</v>
      </c>
      <c r="K27" s="44">
        <v>1246.28</v>
      </c>
      <c r="L27" s="44">
        <v>2103.3609999999999</v>
      </c>
      <c r="M27" s="18"/>
      <c r="N27" s="35">
        <v>825</v>
      </c>
      <c r="O27" s="35">
        <v>865</v>
      </c>
      <c r="P27" s="35">
        <v>1511.143</v>
      </c>
      <c r="Q27" s="35">
        <v>1186.0809999999999</v>
      </c>
      <c r="R27" s="35">
        <v>1041.229</v>
      </c>
      <c r="S27" s="35">
        <v>1032.739</v>
      </c>
      <c r="T27" s="35">
        <v>1233.442</v>
      </c>
      <c r="U27" s="35">
        <v>1596.2529999999999</v>
      </c>
      <c r="V27" s="35"/>
      <c r="W27" s="35"/>
      <c r="X27" s="18"/>
      <c r="Y27" s="39">
        <f t="shared" si="4"/>
        <v>0</v>
      </c>
      <c r="Z27" s="39">
        <f t="shared" si="19"/>
        <v>0</v>
      </c>
      <c r="AA27" s="39">
        <f t="shared" si="20"/>
        <v>0</v>
      </c>
      <c r="AB27" s="39">
        <f t="shared" si="21"/>
        <v>0</v>
      </c>
      <c r="AC27" s="39">
        <f t="shared" si="22"/>
        <v>0</v>
      </c>
      <c r="AD27" s="39">
        <f t="shared" si="23"/>
        <v>0</v>
      </c>
      <c r="AE27" s="39">
        <f t="shared" si="24"/>
        <v>0</v>
      </c>
      <c r="AF27" s="39">
        <f t="shared" si="25"/>
        <v>0</v>
      </c>
      <c r="AG27" s="40"/>
      <c r="AH27" s="40"/>
      <c r="AI27" s="37"/>
      <c r="AJ27" s="9" t="s">
        <v>35</v>
      </c>
      <c r="AK27" s="18" t="e">
        <f>+AK9-#REF!</f>
        <v>#REF!</v>
      </c>
      <c r="AL27" s="18" t="e">
        <f>+AL9-#REF!</f>
        <v>#REF!</v>
      </c>
      <c r="AM27" s="18" t="e">
        <f>+AM9-#REF!</f>
        <v>#REF!</v>
      </c>
      <c r="AN27" s="18" t="e">
        <f>+AN9-#REF!</f>
        <v>#REF!</v>
      </c>
      <c r="AO27" s="18" t="e">
        <f>+AO9-#REF!</f>
        <v>#REF!</v>
      </c>
      <c r="AP27" s="18" t="e">
        <f>+AP9-#REF!</f>
        <v>#REF!</v>
      </c>
      <c r="AQ27" s="18" t="e">
        <f>+AQ9-#REF!</f>
        <v>#REF!</v>
      </c>
      <c r="AR27" s="18">
        <f t="shared" ref="AR27:AX27" si="26">+AR9-C9</f>
        <v>0</v>
      </c>
      <c r="AS27" s="18">
        <f t="shared" si="26"/>
        <v>0</v>
      </c>
      <c r="AT27" s="18">
        <f t="shared" si="26"/>
        <v>0</v>
      </c>
      <c r="AU27" s="18">
        <f t="shared" si="26"/>
        <v>0</v>
      </c>
      <c r="AV27" s="18">
        <f t="shared" si="26"/>
        <v>0</v>
      </c>
      <c r="AW27" s="18">
        <f t="shared" si="26"/>
        <v>0</v>
      </c>
      <c r="AX27" s="18">
        <f t="shared" si="26"/>
        <v>0</v>
      </c>
      <c r="AY27" s="18">
        <f t="shared" ref="AY27" si="27">+AY9-L9</f>
        <v>0</v>
      </c>
      <c r="AZ27" s="2"/>
      <c r="BA27" s="2"/>
      <c r="BB27" s="2"/>
      <c r="BC27" s="2"/>
      <c r="BD27" s="2"/>
      <c r="BE27" s="2"/>
      <c r="BF27" s="2"/>
      <c r="BG27" s="2"/>
      <c r="BH27" s="2"/>
      <c r="BI27" s="2"/>
      <c r="BJ27" s="2"/>
      <c r="BK27" s="2"/>
      <c r="BL27" s="2"/>
      <c r="BM27" s="2"/>
    </row>
    <row r="28" spans="2:65" s="7" customFormat="1" ht="8.1" customHeight="1">
      <c r="B28" s="51" t="s">
        <v>10</v>
      </c>
      <c r="C28" s="44">
        <v>11683</v>
      </c>
      <c r="D28" s="44">
        <v>10965</v>
      </c>
      <c r="E28" s="44">
        <v>13257.269</v>
      </c>
      <c r="F28" s="44">
        <v>14802.579</v>
      </c>
      <c r="G28" s="44">
        <v>17987.132000000001</v>
      </c>
      <c r="H28" s="44">
        <v>25510.714</v>
      </c>
      <c r="I28" s="44">
        <v>38881.249000000003</v>
      </c>
      <c r="J28" s="54">
        <v>39622.741000000002</v>
      </c>
      <c r="K28" s="54">
        <v>50384.987999999998</v>
      </c>
      <c r="L28" s="44">
        <v>51352.084000000003</v>
      </c>
      <c r="N28" s="35">
        <v>11683</v>
      </c>
      <c r="O28" s="35">
        <v>10965</v>
      </c>
      <c r="P28" s="35">
        <v>13257.269</v>
      </c>
      <c r="Q28" s="35">
        <v>14802.579</v>
      </c>
      <c r="R28" s="35">
        <v>17987.132000000001</v>
      </c>
      <c r="S28" s="35">
        <v>25510.714</v>
      </c>
      <c r="T28" s="35">
        <v>38881.249000000003</v>
      </c>
      <c r="U28" s="35">
        <v>43145.944000000003</v>
      </c>
      <c r="V28" s="35"/>
      <c r="W28" s="35"/>
      <c r="Y28" s="39">
        <f t="shared" si="4"/>
        <v>0</v>
      </c>
      <c r="Z28" s="39">
        <f t="shared" si="19"/>
        <v>0</v>
      </c>
      <c r="AA28" s="39">
        <f t="shared" si="20"/>
        <v>0</v>
      </c>
      <c r="AB28" s="39">
        <f t="shared" si="21"/>
        <v>0</v>
      </c>
      <c r="AC28" s="39">
        <f t="shared" si="22"/>
        <v>0</v>
      </c>
      <c r="AD28" s="39">
        <f t="shared" si="23"/>
        <v>0</v>
      </c>
      <c r="AE28" s="39">
        <f t="shared" si="24"/>
        <v>0</v>
      </c>
      <c r="AF28" s="39">
        <f t="shared" si="25"/>
        <v>3523.2030000000013</v>
      </c>
      <c r="AG28" s="40"/>
      <c r="AH28" s="40"/>
      <c r="AI28" s="37"/>
      <c r="AJ28" s="9"/>
      <c r="AK28" s="18"/>
      <c r="AL28" s="18"/>
      <c r="AM28" s="18"/>
      <c r="AN28" s="18"/>
      <c r="AO28" s="18"/>
      <c r="AP28" s="18"/>
      <c r="AQ28" s="18"/>
      <c r="AR28" s="18"/>
      <c r="AS28" s="18"/>
      <c r="AT28" s="18"/>
      <c r="AU28" s="18"/>
      <c r="AV28" s="18"/>
      <c r="AW28" s="18"/>
      <c r="AX28" s="18"/>
      <c r="AY28" s="18"/>
      <c r="AZ28" s="2"/>
      <c r="BA28" s="2"/>
      <c r="BB28" s="2"/>
      <c r="BC28" s="2"/>
      <c r="BD28" s="2"/>
      <c r="BE28" s="2"/>
      <c r="BF28" s="2"/>
      <c r="BG28" s="2"/>
      <c r="BH28" s="2"/>
      <c r="BI28" s="2"/>
      <c r="BJ28" s="2"/>
      <c r="BK28" s="2"/>
      <c r="BL28" s="2"/>
      <c r="BM28" s="2"/>
    </row>
    <row r="29" spans="2:65" s="7" customFormat="1" ht="9.9499999999999993" customHeight="1">
      <c r="B29" s="51" t="s">
        <v>11</v>
      </c>
      <c r="C29" s="44">
        <v>234989</v>
      </c>
      <c r="D29" s="44">
        <v>278009</v>
      </c>
      <c r="E29" s="44">
        <v>309994.46899999998</v>
      </c>
      <c r="F29" s="44">
        <v>333230.56599999999</v>
      </c>
      <c r="G29" s="44">
        <v>374315.43699999998</v>
      </c>
      <c r="H29" s="44">
        <v>405126.67</v>
      </c>
      <c r="I29" s="44">
        <v>443107.28100000002</v>
      </c>
      <c r="J29" s="44">
        <v>475201.587</v>
      </c>
      <c r="K29" s="44">
        <v>516267.158</v>
      </c>
      <c r="L29" s="44">
        <v>542619.25600000005</v>
      </c>
      <c r="M29" s="18"/>
      <c r="N29" s="35">
        <v>234989</v>
      </c>
      <c r="O29" s="35">
        <v>278009</v>
      </c>
      <c r="P29" s="35">
        <v>309994.46899999998</v>
      </c>
      <c r="Q29" s="35">
        <v>333230.56599999999</v>
      </c>
      <c r="R29" s="35">
        <v>374315.43699999998</v>
      </c>
      <c r="S29" s="35">
        <v>405126.67</v>
      </c>
      <c r="T29" s="35">
        <v>443107.28100000002</v>
      </c>
      <c r="U29" s="35">
        <v>475201.587</v>
      </c>
      <c r="V29" s="35"/>
      <c r="W29" s="35"/>
      <c r="X29" s="18"/>
      <c r="Y29" s="39">
        <f t="shared" si="4"/>
        <v>0</v>
      </c>
      <c r="Z29" s="39">
        <f t="shared" si="19"/>
        <v>0</v>
      </c>
      <c r="AA29" s="39">
        <f t="shared" si="20"/>
        <v>0</v>
      </c>
      <c r="AB29" s="39">
        <f t="shared" si="21"/>
        <v>0</v>
      </c>
      <c r="AC29" s="39">
        <f t="shared" si="22"/>
        <v>0</v>
      </c>
      <c r="AD29" s="39">
        <f t="shared" si="23"/>
        <v>0</v>
      </c>
      <c r="AE29" s="39">
        <f t="shared" si="24"/>
        <v>0</v>
      </c>
      <c r="AF29" s="39">
        <f t="shared" si="25"/>
        <v>0</v>
      </c>
      <c r="AG29" s="40"/>
      <c r="AH29" s="40"/>
      <c r="AI29" s="37"/>
      <c r="AJ29" s="3" t="s">
        <v>41</v>
      </c>
      <c r="AK29" s="18" t="e">
        <f>+AK10-#REF!</f>
        <v>#REF!</v>
      </c>
      <c r="AL29" s="18" t="e">
        <f>+AL10-#REF!</f>
        <v>#REF!</v>
      </c>
      <c r="AM29" s="18" t="e">
        <f>+AM10-#REF!</f>
        <v>#REF!</v>
      </c>
      <c r="AN29" s="18" t="e">
        <f>+AN10-#REF!</f>
        <v>#REF!</v>
      </c>
      <c r="AO29" s="18" t="e">
        <f>+AO10-#REF!</f>
        <v>#REF!</v>
      </c>
      <c r="AP29" s="18" t="e">
        <f>+AP10-#REF!</f>
        <v>#REF!</v>
      </c>
      <c r="AQ29" s="18" t="e">
        <f>+AQ10-#REF!</f>
        <v>#REF!</v>
      </c>
      <c r="AR29" s="18">
        <f t="shared" ref="AR29:AX30" si="28">+AR10-C10</f>
        <v>0</v>
      </c>
      <c r="AS29" s="18">
        <f t="shared" si="28"/>
        <v>0</v>
      </c>
      <c r="AT29" s="18">
        <f t="shared" si="28"/>
        <v>0</v>
      </c>
      <c r="AU29" s="18">
        <f t="shared" si="28"/>
        <v>0</v>
      </c>
      <c r="AV29" s="18">
        <f t="shared" si="28"/>
        <v>0</v>
      </c>
      <c r="AW29" s="18">
        <f t="shared" si="28"/>
        <v>0</v>
      </c>
      <c r="AX29" s="18">
        <f t="shared" si="28"/>
        <v>0</v>
      </c>
      <c r="AY29" s="18">
        <f t="shared" ref="AY29:AY30" si="29">+AY10-L10</f>
        <v>0</v>
      </c>
      <c r="AZ29" s="2"/>
      <c r="BA29" s="2"/>
      <c r="BB29" s="2"/>
      <c r="BC29" s="2"/>
      <c r="BD29" s="2"/>
      <c r="BE29" s="2"/>
      <c r="BF29" s="2"/>
      <c r="BG29" s="2"/>
      <c r="BH29" s="2"/>
      <c r="BI29" s="2"/>
      <c r="BJ29" s="2"/>
      <c r="BK29" s="2"/>
      <c r="BL29" s="2"/>
      <c r="BM29" s="2"/>
    </row>
    <row r="30" spans="2:65" s="7" customFormat="1" ht="9.9499999999999993" customHeight="1">
      <c r="B30" s="51" t="s">
        <v>12</v>
      </c>
      <c r="C30" s="44">
        <v>367828</v>
      </c>
      <c r="D30" s="44">
        <v>455835</v>
      </c>
      <c r="E30" s="44">
        <v>442446.83199999999</v>
      </c>
      <c r="F30" s="44">
        <v>370518.89399999997</v>
      </c>
      <c r="G30" s="44">
        <v>396826.31199999998</v>
      </c>
      <c r="H30" s="44">
        <v>493341.973</v>
      </c>
      <c r="I30" s="44">
        <v>587466.473</v>
      </c>
      <c r="J30" s="44">
        <v>649881.24600000004</v>
      </c>
      <c r="K30" s="44">
        <v>685807.20900000003</v>
      </c>
      <c r="L30" s="44">
        <v>699783.36199999996</v>
      </c>
      <c r="M30" s="18"/>
      <c r="N30" s="35">
        <v>367828</v>
      </c>
      <c r="O30" s="35">
        <v>455835</v>
      </c>
      <c r="P30" s="35">
        <v>442446.83199999999</v>
      </c>
      <c r="Q30" s="35">
        <v>370518.89399999997</v>
      </c>
      <c r="R30" s="35">
        <v>396826.31199999998</v>
      </c>
      <c r="S30" s="35">
        <v>493341.973</v>
      </c>
      <c r="T30" s="35">
        <v>587466.473</v>
      </c>
      <c r="U30" s="35">
        <v>649881.24600000004</v>
      </c>
      <c r="V30" s="35"/>
      <c r="W30" s="35"/>
      <c r="X30" s="18"/>
      <c r="Y30" s="39">
        <f t="shared" si="4"/>
        <v>0</v>
      </c>
      <c r="Z30" s="39">
        <f t="shared" si="19"/>
        <v>0</v>
      </c>
      <c r="AA30" s="39">
        <f t="shared" si="20"/>
        <v>0</v>
      </c>
      <c r="AB30" s="39">
        <f t="shared" si="21"/>
        <v>0</v>
      </c>
      <c r="AC30" s="39">
        <f t="shared" si="22"/>
        <v>0</v>
      </c>
      <c r="AD30" s="39">
        <f t="shared" si="23"/>
        <v>0</v>
      </c>
      <c r="AE30" s="39">
        <f t="shared" si="24"/>
        <v>0</v>
      </c>
      <c r="AF30" s="39">
        <f t="shared" si="25"/>
        <v>0</v>
      </c>
      <c r="AG30" s="40"/>
      <c r="AH30" s="40"/>
      <c r="AI30" s="37"/>
      <c r="AJ30" s="3" t="s">
        <v>36</v>
      </c>
      <c r="AK30" s="18" t="e">
        <f>+AK11-#REF!</f>
        <v>#REF!</v>
      </c>
      <c r="AL30" s="18" t="e">
        <f>+AL11-#REF!</f>
        <v>#REF!</v>
      </c>
      <c r="AM30" s="18" t="e">
        <f>+AM11-#REF!</f>
        <v>#REF!</v>
      </c>
      <c r="AN30" s="18" t="e">
        <f>+AN11-#REF!</f>
        <v>#REF!</v>
      </c>
      <c r="AO30" s="18" t="e">
        <f>+AO11-#REF!</f>
        <v>#REF!</v>
      </c>
      <c r="AP30" s="18" t="e">
        <f>+AP11-#REF!</f>
        <v>#REF!</v>
      </c>
      <c r="AQ30" s="18" t="e">
        <f>+AQ11-#REF!</f>
        <v>#REF!</v>
      </c>
      <c r="AR30" s="18">
        <f t="shared" si="28"/>
        <v>0</v>
      </c>
      <c r="AS30" s="18">
        <f t="shared" si="28"/>
        <v>0</v>
      </c>
      <c r="AT30" s="18">
        <f t="shared" si="28"/>
        <v>0</v>
      </c>
      <c r="AU30" s="18">
        <f t="shared" si="28"/>
        <v>0</v>
      </c>
      <c r="AV30" s="18">
        <f t="shared" si="28"/>
        <v>0</v>
      </c>
      <c r="AW30" s="18">
        <f t="shared" si="28"/>
        <v>0</v>
      </c>
      <c r="AX30" s="18">
        <f t="shared" si="28"/>
        <v>0</v>
      </c>
      <c r="AY30" s="18">
        <f t="shared" si="29"/>
        <v>0</v>
      </c>
      <c r="AZ30" s="2"/>
      <c r="BA30" s="2"/>
      <c r="BB30" s="2"/>
      <c r="BC30" s="2"/>
      <c r="BD30" s="2"/>
      <c r="BE30" s="2"/>
      <c r="BF30" s="2"/>
      <c r="BG30" s="2"/>
      <c r="BH30" s="2"/>
      <c r="BI30" s="2"/>
      <c r="BJ30" s="2"/>
      <c r="BK30" s="2"/>
      <c r="BL30" s="2"/>
      <c r="BM30" s="2"/>
    </row>
    <row r="31" spans="2:65" s="7" customFormat="1" ht="9.9499999999999993" customHeight="1">
      <c r="B31" s="51" t="s">
        <v>13</v>
      </c>
      <c r="C31" s="44">
        <v>4646</v>
      </c>
      <c r="D31" s="44">
        <v>79</v>
      </c>
      <c r="E31" s="44">
        <v>134.286</v>
      </c>
      <c r="F31" s="44">
        <v>296.142</v>
      </c>
      <c r="G31" s="44">
        <v>204.10599999999999</v>
      </c>
      <c r="H31" s="44">
        <v>6.5439999999999996</v>
      </c>
      <c r="I31" s="44">
        <v>4.2000000000000003E-2</v>
      </c>
      <c r="J31" s="44">
        <v>4.7E-2</v>
      </c>
      <c r="K31" s="44">
        <v>0.05</v>
      </c>
      <c r="L31" s="44">
        <v>3.9E-2</v>
      </c>
      <c r="M31" s="18"/>
      <c r="N31" s="35">
        <v>4646</v>
      </c>
      <c r="O31" s="35">
        <v>79</v>
      </c>
      <c r="P31" s="35">
        <v>134.286</v>
      </c>
      <c r="Q31" s="35">
        <v>296.142</v>
      </c>
      <c r="R31" s="35">
        <v>204.10599999999999</v>
      </c>
      <c r="S31" s="35">
        <v>6.5439999999999996</v>
      </c>
      <c r="T31" s="35">
        <v>4.2000000000000003E-2</v>
      </c>
      <c r="U31" s="35">
        <v>4.7E-2</v>
      </c>
      <c r="V31" s="35"/>
      <c r="W31" s="35"/>
      <c r="X31" s="18"/>
      <c r="Y31" s="39">
        <f t="shared" si="4"/>
        <v>0</v>
      </c>
      <c r="Z31" s="39">
        <f t="shared" si="19"/>
        <v>0</v>
      </c>
      <c r="AA31" s="39">
        <f t="shared" si="20"/>
        <v>0</v>
      </c>
      <c r="AB31" s="39">
        <f t="shared" si="21"/>
        <v>0</v>
      </c>
      <c r="AC31" s="39">
        <f t="shared" si="22"/>
        <v>0</v>
      </c>
      <c r="AD31" s="39">
        <f t="shared" si="23"/>
        <v>0</v>
      </c>
      <c r="AE31" s="39">
        <f t="shared" si="24"/>
        <v>0</v>
      </c>
      <c r="AF31" s="39">
        <f t="shared" si="25"/>
        <v>0</v>
      </c>
      <c r="AG31" s="40"/>
      <c r="AH31" s="40"/>
      <c r="AI31" s="37"/>
      <c r="AJ31" s="3" t="s">
        <v>37</v>
      </c>
      <c r="AK31" s="18" t="e">
        <f>+AK12-#REF!</f>
        <v>#REF!</v>
      </c>
      <c r="AL31" s="18" t="e">
        <f>+AL12-#REF!</f>
        <v>#REF!</v>
      </c>
      <c r="AM31" s="18" t="e">
        <f>+AM12-#REF!</f>
        <v>#REF!</v>
      </c>
      <c r="AN31" s="18" t="e">
        <f>+AN12-#REF!</f>
        <v>#REF!</v>
      </c>
      <c r="AO31" s="18" t="e">
        <f>+AO12-#REF!</f>
        <v>#REF!</v>
      </c>
      <c r="AP31" s="18" t="e">
        <f>+AP12-#REF!</f>
        <v>#REF!</v>
      </c>
      <c r="AQ31" s="18" t="e">
        <f>+AQ12-#REF!</f>
        <v>#REF!</v>
      </c>
      <c r="AR31" s="18">
        <f t="shared" ref="AR31:AX31" si="30">+AR12-C15</f>
        <v>0</v>
      </c>
      <c r="AS31" s="18">
        <f t="shared" si="30"/>
        <v>0</v>
      </c>
      <c r="AT31" s="18">
        <f t="shared" si="30"/>
        <v>0</v>
      </c>
      <c r="AU31" s="18">
        <f t="shared" si="30"/>
        <v>0</v>
      </c>
      <c r="AV31" s="18">
        <f t="shared" si="30"/>
        <v>0</v>
      </c>
      <c r="AW31" s="18">
        <f t="shared" si="30"/>
        <v>0</v>
      </c>
      <c r="AX31" s="18">
        <f t="shared" si="30"/>
        <v>0</v>
      </c>
      <c r="AY31" s="18">
        <f t="shared" ref="AY31" si="31">+AY12-L15</f>
        <v>0</v>
      </c>
      <c r="AZ31" s="2"/>
      <c r="BA31" s="2"/>
      <c r="BB31" s="2"/>
      <c r="BC31" s="2"/>
      <c r="BD31" s="2"/>
      <c r="BE31" s="2"/>
      <c r="BF31" s="2"/>
      <c r="BG31" s="2"/>
      <c r="BH31" s="2"/>
      <c r="BI31" s="2"/>
      <c r="BJ31" s="2"/>
      <c r="BK31" s="2"/>
      <c r="BL31" s="2"/>
      <c r="BM31" s="2"/>
    </row>
    <row r="32" spans="2:65" s="7" customFormat="1" ht="9.9499999999999993" customHeight="1">
      <c r="B32" s="51" t="s">
        <v>6</v>
      </c>
      <c r="C32" s="44">
        <v>60670</v>
      </c>
      <c r="D32" s="44">
        <v>72908</v>
      </c>
      <c r="E32" s="44">
        <v>63853.061999999998</v>
      </c>
      <c r="F32" s="44">
        <v>57991.947</v>
      </c>
      <c r="G32" s="44">
        <v>55082.857000000004</v>
      </c>
      <c r="H32" s="44">
        <v>81252.574999999997</v>
      </c>
      <c r="I32" s="44">
        <v>98901.417000000001</v>
      </c>
      <c r="J32" s="44">
        <v>118720.05899999999</v>
      </c>
      <c r="K32" s="44">
        <v>139003.32999999999</v>
      </c>
      <c r="L32" s="44">
        <v>135412.019</v>
      </c>
      <c r="N32" s="35">
        <v>60670</v>
      </c>
      <c r="O32" s="35">
        <v>72908</v>
      </c>
      <c r="P32" s="35">
        <v>63853.061999999998</v>
      </c>
      <c r="Q32" s="35">
        <v>57991.947</v>
      </c>
      <c r="R32" s="35">
        <v>55082.857000000004</v>
      </c>
      <c r="S32" s="35">
        <v>81252.574999999997</v>
      </c>
      <c r="T32" s="35">
        <v>98901.417000000001</v>
      </c>
      <c r="U32" s="35">
        <v>118720.05899999999</v>
      </c>
      <c r="V32" s="35"/>
      <c r="W32" s="35"/>
      <c r="Y32" s="39">
        <f t="shared" si="4"/>
        <v>0</v>
      </c>
      <c r="Z32" s="39">
        <f t="shared" si="19"/>
        <v>0</v>
      </c>
      <c r="AA32" s="39">
        <f t="shared" si="20"/>
        <v>0</v>
      </c>
      <c r="AB32" s="39">
        <f t="shared" si="21"/>
        <v>0</v>
      </c>
      <c r="AC32" s="39">
        <f t="shared" si="22"/>
        <v>0</v>
      </c>
      <c r="AD32" s="39">
        <f t="shared" si="23"/>
        <v>0</v>
      </c>
      <c r="AE32" s="39">
        <f t="shared" si="24"/>
        <v>0</v>
      </c>
      <c r="AF32" s="39">
        <f t="shared" si="25"/>
        <v>0</v>
      </c>
      <c r="AG32" s="40"/>
      <c r="AH32" s="40"/>
      <c r="AI32" s="37"/>
      <c r="AJ32" s="3" t="s">
        <v>42</v>
      </c>
      <c r="AK32" s="18" t="e">
        <f>+AK13-#REF!</f>
        <v>#REF!</v>
      </c>
      <c r="AL32" s="18" t="e">
        <f>+AL13-#REF!</f>
        <v>#REF!</v>
      </c>
      <c r="AM32" s="18" t="e">
        <f>+AM13-#REF!</f>
        <v>#REF!</v>
      </c>
      <c r="AN32" s="18" t="e">
        <f>+AN13-#REF!</f>
        <v>#REF!</v>
      </c>
      <c r="AO32" s="18" t="e">
        <f>+AO13-#REF!</f>
        <v>#REF!</v>
      </c>
      <c r="AP32" s="18" t="e">
        <f>+AP13-#REF!</f>
        <v>#REF!</v>
      </c>
      <c r="AQ32" s="18" t="e">
        <f>+AQ13-#REF!</f>
        <v>#REF!</v>
      </c>
      <c r="AR32" s="18">
        <f t="shared" ref="AR32:AX35" si="32">+AR13-C29</f>
        <v>0</v>
      </c>
      <c r="AS32" s="18">
        <f t="shared" si="32"/>
        <v>0</v>
      </c>
      <c r="AT32" s="18">
        <f t="shared" si="32"/>
        <v>0</v>
      </c>
      <c r="AU32" s="18">
        <f t="shared" si="32"/>
        <v>0</v>
      </c>
      <c r="AV32" s="18">
        <f t="shared" si="32"/>
        <v>0</v>
      </c>
      <c r="AW32" s="18">
        <f t="shared" si="32"/>
        <v>0</v>
      </c>
      <c r="AX32" s="18">
        <f t="shared" si="32"/>
        <v>0</v>
      </c>
      <c r="AY32" s="18">
        <f t="shared" ref="AY32:AY35" si="33">+AY13-L29</f>
        <v>0</v>
      </c>
      <c r="AZ32" s="2"/>
      <c r="BA32" s="2"/>
      <c r="BB32" s="2"/>
      <c r="BC32" s="2"/>
      <c r="BD32" s="2"/>
      <c r="BE32" s="2"/>
      <c r="BF32" s="2"/>
      <c r="BG32" s="2"/>
      <c r="BH32" s="2"/>
      <c r="BI32" s="2"/>
      <c r="BJ32" s="2"/>
      <c r="BK32" s="2"/>
      <c r="BL32" s="2"/>
      <c r="BM32" s="2"/>
    </row>
    <row r="33" spans="2:65" s="7" customFormat="1" ht="8.1" customHeight="1">
      <c r="B33" s="51" t="s">
        <v>14</v>
      </c>
      <c r="C33" s="44">
        <v>60379</v>
      </c>
      <c r="D33" s="44">
        <v>72504</v>
      </c>
      <c r="E33" s="44">
        <v>63024.474999999999</v>
      </c>
      <c r="F33" s="44">
        <v>54289.197999999997</v>
      </c>
      <c r="G33" s="44">
        <v>51650.866999999998</v>
      </c>
      <c r="H33" s="44">
        <v>73113.524999999994</v>
      </c>
      <c r="I33" s="44">
        <v>91499.612999999998</v>
      </c>
      <c r="J33" s="44">
        <v>110867.292</v>
      </c>
      <c r="K33" s="44">
        <v>131468.02900000001</v>
      </c>
      <c r="L33" s="44">
        <v>127584.41899999999</v>
      </c>
      <c r="M33" s="18"/>
      <c r="N33" s="35">
        <v>60379</v>
      </c>
      <c r="O33" s="35">
        <v>72504</v>
      </c>
      <c r="P33" s="35">
        <v>63024.474999999999</v>
      </c>
      <c r="Q33" s="35">
        <v>54289.197999999997</v>
      </c>
      <c r="R33" s="35">
        <v>51650.866999999998</v>
      </c>
      <c r="S33" s="35">
        <v>73113.524999999994</v>
      </c>
      <c r="T33" s="35">
        <v>91499.612999999998</v>
      </c>
      <c r="U33" s="35">
        <v>110867.292</v>
      </c>
      <c r="V33" s="35"/>
      <c r="W33" s="35"/>
      <c r="X33" s="18"/>
      <c r="Y33" s="39">
        <f t="shared" si="4"/>
        <v>0</v>
      </c>
      <c r="Z33" s="39">
        <f t="shared" si="19"/>
        <v>0</v>
      </c>
      <c r="AA33" s="39">
        <f t="shared" si="20"/>
        <v>0</v>
      </c>
      <c r="AB33" s="39">
        <f t="shared" si="21"/>
        <v>0</v>
      </c>
      <c r="AC33" s="39">
        <f t="shared" si="22"/>
        <v>0</v>
      </c>
      <c r="AD33" s="39">
        <f t="shared" si="23"/>
        <v>0</v>
      </c>
      <c r="AE33" s="39">
        <f t="shared" si="24"/>
        <v>0</v>
      </c>
      <c r="AF33" s="39">
        <f t="shared" si="25"/>
        <v>0</v>
      </c>
      <c r="AG33" s="40"/>
      <c r="AH33" s="40"/>
      <c r="AI33" s="37"/>
      <c r="AJ33" s="3" t="s">
        <v>43</v>
      </c>
      <c r="AK33" s="18" t="e">
        <f>+AK14-#REF!</f>
        <v>#REF!</v>
      </c>
      <c r="AL33" s="18" t="e">
        <f>+AL14-#REF!</f>
        <v>#REF!</v>
      </c>
      <c r="AM33" s="18" t="e">
        <f>+AM14-#REF!</f>
        <v>#REF!</v>
      </c>
      <c r="AN33" s="18" t="e">
        <f>+AN14-#REF!</f>
        <v>#REF!</v>
      </c>
      <c r="AO33" s="18" t="e">
        <f>+AO14-#REF!</f>
        <v>#REF!</v>
      </c>
      <c r="AP33" s="18" t="e">
        <f>+AP14-#REF!</f>
        <v>#REF!</v>
      </c>
      <c r="AQ33" s="18" t="e">
        <f>+AQ14-#REF!</f>
        <v>#REF!</v>
      </c>
      <c r="AR33" s="18">
        <f t="shared" si="32"/>
        <v>0</v>
      </c>
      <c r="AS33" s="18">
        <f t="shared" si="32"/>
        <v>0</v>
      </c>
      <c r="AT33" s="18">
        <f t="shared" si="32"/>
        <v>0</v>
      </c>
      <c r="AU33" s="18">
        <f t="shared" si="32"/>
        <v>0</v>
      </c>
      <c r="AV33" s="18">
        <f t="shared" si="32"/>
        <v>0</v>
      </c>
      <c r="AW33" s="18">
        <f t="shared" si="32"/>
        <v>0</v>
      </c>
      <c r="AX33" s="18">
        <f t="shared" si="32"/>
        <v>0</v>
      </c>
      <c r="AY33" s="18">
        <f t="shared" si="33"/>
        <v>0</v>
      </c>
      <c r="AZ33" s="2"/>
      <c r="BA33" s="2"/>
      <c r="BB33" s="2"/>
      <c r="BC33" s="2"/>
      <c r="BD33" s="2"/>
      <c r="BE33" s="2"/>
      <c r="BF33" s="2"/>
      <c r="BG33" s="2"/>
      <c r="BH33" s="2"/>
      <c r="BI33" s="2"/>
      <c r="BJ33" s="2"/>
      <c r="BK33" s="2"/>
      <c r="BL33" s="2"/>
      <c r="BM33" s="2"/>
    </row>
    <row r="34" spans="2:65" s="7" customFormat="1" ht="8.1" customHeight="1">
      <c r="B34" s="51" t="s">
        <v>15</v>
      </c>
      <c r="C34" s="44">
        <v>291</v>
      </c>
      <c r="D34" s="44">
        <v>403</v>
      </c>
      <c r="E34" s="44">
        <v>828.58699999999999</v>
      </c>
      <c r="F34" s="44">
        <v>3702.7489999999998</v>
      </c>
      <c r="G34" s="44">
        <v>3431.99</v>
      </c>
      <c r="H34" s="44">
        <v>8139.05</v>
      </c>
      <c r="I34" s="44">
        <v>7401.8040000000001</v>
      </c>
      <c r="J34" s="44">
        <v>7852.7669999999998</v>
      </c>
      <c r="K34" s="44">
        <v>7535.3010000000004</v>
      </c>
      <c r="L34" s="44">
        <v>7827.6</v>
      </c>
      <c r="M34" s="18"/>
      <c r="N34" s="35">
        <v>291</v>
      </c>
      <c r="O34" s="35">
        <v>403</v>
      </c>
      <c r="P34" s="35">
        <v>828.58699999999999</v>
      </c>
      <c r="Q34" s="35">
        <v>3702.7489999999998</v>
      </c>
      <c r="R34" s="35">
        <v>3431.99</v>
      </c>
      <c r="S34" s="35">
        <v>8139.05</v>
      </c>
      <c r="T34" s="35">
        <v>7401.8040000000001</v>
      </c>
      <c r="U34" s="35">
        <v>7852.7669999999998</v>
      </c>
      <c r="V34" s="35"/>
      <c r="W34" s="35"/>
      <c r="X34" s="18"/>
      <c r="Y34" s="39">
        <f t="shared" si="4"/>
        <v>0</v>
      </c>
      <c r="Z34" s="39">
        <f t="shared" si="19"/>
        <v>0</v>
      </c>
      <c r="AA34" s="39">
        <f t="shared" si="20"/>
        <v>0</v>
      </c>
      <c r="AB34" s="39">
        <f t="shared" si="21"/>
        <v>0</v>
      </c>
      <c r="AC34" s="39">
        <f t="shared" si="22"/>
        <v>0</v>
      </c>
      <c r="AD34" s="39">
        <f t="shared" si="23"/>
        <v>0</v>
      </c>
      <c r="AE34" s="39">
        <f t="shared" si="24"/>
        <v>0</v>
      </c>
      <c r="AF34" s="39">
        <f t="shared" si="25"/>
        <v>0</v>
      </c>
      <c r="AG34" s="40"/>
      <c r="AH34" s="40"/>
      <c r="AI34" s="37"/>
      <c r="AJ34" s="3" t="s">
        <v>44</v>
      </c>
      <c r="AK34" s="18" t="e">
        <f>+AK15-#REF!</f>
        <v>#REF!</v>
      </c>
      <c r="AL34" s="18" t="e">
        <f>+AL15-#REF!</f>
        <v>#REF!</v>
      </c>
      <c r="AM34" s="18" t="e">
        <f>+AM15-#REF!</f>
        <v>#REF!</v>
      </c>
      <c r="AN34" s="18" t="e">
        <f>+AN15-#REF!</f>
        <v>#REF!</v>
      </c>
      <c r="AO34" s="18" t="e">
        <f>+AO15-#REF!</f>
        <v>#REF!</v>
      </c>
      <c r="AP34" s="18" t="e">
        <f>+AP15-#REF!</f>
        <v>#REF!</v>
      </c>
      <c r="AQ34" s="18" t="e">
        <f>+AQ15-#REF!</f>
        <v>#REF!</v>
      </c>
      <c r="AR34" s="18">
        <f t="shared" si="32"/>
        <v>0</v>
      </c>
      <c r="AS34" s="18">
        <f t="shared" si="32"/>
        <v>0</v>
      </c>
      <c r="AT34" s="18">
        <f t="shared" si="32"/>
        <v>0</v>
      </c>
      <c r="AU34" s="18">
        <f t="shared" si="32"/>
        <v>0</v>
      </c>
      <c r="AV34" s="18">
        <f t="shared" si="32"/>
        <v>0</v>
      </c>
      <c r="AW34" s="18">
        <f t="shared" si="32"/>
        <v>0</v>
      </c>
      <c r="AX34" s="18">
        <f t="shared" si="32"/>
        <v>0</v>
      </c>
      <c r="AY34" s="18">
        <f t="shared" si="33"/>
        <v>0</v>
      </c>
      <c r="AZ34" s="2"/>
      <c r="BA34" s="2"/>
      <c r="BB34" s="2"/>
      <c r="BC34" s="2"/>
      <c r="BD34" s="2"/>
      <c r="BE34" s="2"/>
      <c r="BF34" s="2"/>
      <c r="BG34" s="2"/>
      <c r="BH34" s="2"/>
      <c r="BI34" s="2"/>
      <c r="BJ34" s="2"/>
      <c r="BK34" s="2"/>
      <c r="BL34" s="2"/>
      <c r="BM34" s="2"/>
    </row>
    <row r="35" spans="2:65" s="7" customFormat="1" ht="9.9499999999999993" customHeight="1">
      <c r="B35" s="51" t="s">
        <v>29</v>
      </c>
      <c r="C35" s="44"/>
      <c r="D35" s="44"/>
      <c r="E35" s="44"/>
      <c r="F35" s="44"/>
      <c r="G35" s="44"/>
      <c r="H35" s="44"/>
      <c r="I35" s="44"/>
      <c r="J35" s="44"/>
      <c r="K35" s="44"/>
      <c r="L35" s="44"/>
      <c r="M35" s="18"/>
      <c r="N35" s="35"/>
      <c r="O35" s="35"/>
      <c r="P35" s="35"/>
      <c r="Q35" s="35"/>
      <c r="R35" s="35"/>
      <c r="S35" s="35"/>
      <c r="T35" s="35"/>
      <c r="U35" s="35"/>
      <c r="V35" s="35"/>
      <c r="W35" s="35"/>
      <c r="X35" s="18"/>
      <c r="Y35" s="39">
        <f t="shared" si="4"/>
        <v>0</v>
      </c>
      <c r="Z35" s="39">
        <f t="shared" si="19"/>
        <v>0</v>
      </c>
      <c r="AA35" s="39">
        <f t="shared" si="20"/>
        <v>0</v>
      </c>
      <c r="AB35" s="39">
        <f t="shared" si="21"/>
        <v>0</v>
      </c>
      <c r="AC35" s="39">
        <f t="shared" si="22"/>
        <v>0</v>
      </c>
      <c r="AD35" s="39">
        <f t="shared" si="23"/>
        <v>0</v>
      </c>
      <c r="AE35" s="39">
        <f t="shared" si="24"/>
        <v>0</v>
      </c>
      <c r="AF35" s="39">
        <f t="shared" si="25"/>
        <v>0</v>
      </c>
      <c r="AG35" s="40"/>
      <c r="AH35" s="40"/>
      <c r="AI35" s="37"/>
      <c r="AJ35" s="3" t="s">
        <v>38</v>
      </c>
      <c r="AK35" s="18" t="e">
        <f>+AK16-#REF!</f>
        <v>#REF!</v>
      </c>
      <c r="AL35" s="18" t="e">
        <f>+AL16-#REF!</f>
        <v>#REF!</v>
      </c>
      <c r="AM35" s="18" t="e">
        <f>+AM16-#REF!</f>
        <v>#REF!</v>
      </c>
      <c r="AN35" s="18" t="e">
        <f>+AN16-#REF!</f>
        <v>#REF!</v>
      </c>
      <c r="AO35" s="18" t="e">
        <f>+AO16-#REF!</f>
        <v>#REF!</v>
      </c>
      <c r="AP35" s="18" t="e">
        <f>+AP16-#REF!</f>
        <v>#REF!</v>
      </c>
      <c r="AQ35" s="18" t="e">
        <f>+AQ16-#REF!</f>
        <v>#REF!</v>
      </c>
      <c r="AR35" s="18">
        <f t="shared" si="32"/>
        <v>0</v>
      </c>
      <c r="AS35" s="18">
        <f t="shared" si="32"/>
        <v>-1</v>
      </c>
      <c r="AT35" s="18">
        <f t="shared" si="32"/>
        <v>0</v>
      </c>
      <c r="AU35" s="18">
        <f t="shared" si="32"/>
        <v>0</v>
      </c>
      <c r="AV35" s="18">
        <f t="shared" si="32"/>
        <v>0</v>
      </c>
      <c r="AW35" s="18">
        <f t="shared" si="32"/>
        <v>0</v>
      </c>
      <c r="AX35" s="18">
        <f t="shared" si="32"/>
        <v>0</v>
      </c>
      <c r="AY35" s="18">
        <f t="shared" si="33"/>
        <v>0</v>
      </c>
      <c r="AZ35" s="2"/>
      <c r="BA35" s="2"/>
      <c r="BB35" s="2"/>
      <c r="BC35" s="2"/>
      <c r="BD35" s="2"/>
      <c r="BE35" s="2"/>
      <c r="BF35" s="2"/>
      <c r="BG35" s="2"/>
      <c r="BH35" s="2"/>
      <c r="BI35" s="2"/>
      <c r="BJ35" s="2"/>
      <c r="BK35" s="2"/>
      <c r="BL35" s="2"/>
      <c r="BM35" s="2"/>
    </row>
    <row r="36" spans="2:65" s="7" customFormat="1" ht="8.1" customHeight="1">
      <c r="B36" s="51" t="s">
        <v>30</v>
      </c>
      <c r="C36" s="44"/>
      <c r="D36" s="44"/>
      <c r="E36" s="44"/>
      <c r="F36" s="44"/>
      <c r="G36" s="44"/>
      <c r="H36" s="44"/>
      <c r="I36" s="44"/>
      <c r="J36" s="44"/>
      <c r="K36" s="44"/>
      <c r="L36" s="44"/>
      <c r="M36" s="18"/>
      <c r="N36" s="35"/>
      <c r="O36" s="35"/>
      <c r="P36" s="35"/>
      <c r="Q36" s="35"/>
      <c r="R36" s="35"/>
      <c r="S36" s="35"/>
      <c r="T36" s="35"/>
      <c r="U36" s="35"/>
      <c r="V36" s="35"/>
      <c r="W36" s="35"/>
      <c r="X36" s="18"/>
      <c r="Y36" s="39">
        <f t="shared" si="4"/>
        <v>0</v>
      </c>
      <c r="Z36" s="39">
        <f t="shared" si="19"/>
        <v>0</v>
      </c>
      <c r="AA36" s="39">
        <f t="shared" si="20"/>
        <v>0</v>
      </c>
      <c r="AB36" s="39">
        <f t="shared" si="21"/>
        <v>0</v>
      </c>
      <c r="AC36" s="39">
        <f t="shared" si="22"/>
        <v>0</v>
      </c>
      <c r="AD36" s="39">
        <f t="shared" si="23"/>
        <v>0</v>
      </c>
      <c r="AE36" s="39">
        <f t="shared" si="24"/>
        <v>0</v>
      </c>
      <c r="AF36" s="39">
        <f t="shared" si="25"/>
        <v>0</v>
      </c>
      <c r="AG36" s="40"/>
      <c r="AH36" s="40"/>
      <c r="AI36" s="37"/>
      <c r="AJ36" s="3" t="s">
        <v>45</v>
      </c>
      <c r="AK36" s="18" t="e">
        <f>+AK17-#REF!</f>
        <v>#REF!</v>
      </c>
      <c r="AL36" s="18" t="e">
        <f>+AL17-#REF!</f>
        <v>#REF!</v>
      </c>
      <c r="AM36" s="18" t="e">
        <f>+AM17-#REF!</f>
        <v>#REF!</v>
      </c>
      <c r="AN36" s="18" t="e">
        <f>+AN17-#REF!</f>
        <v>#REF!</v>
      </c>
      <c r="AO36" s="18" t="e">
        <f>+AO17-#REF!</f>
        <v>#REF!</v>
      </c>
      <c r="AP36" s="18" t="e">
        <f>+AP17-#REF!</f>
        <v>#REF!</v>
      </c>
      <c r="AQ36" s="18" t="e">
        <f>+AQ17-#REF!</f>
        <v>#REF!</v>
      </c>
      <c r="AR36" s="18">
        <f t="shared" ref="AR36:AX37" si="34">+AR17-C37</f>
        <v>0</v>
      </c>
      <c r="AS36" s="18">
        <f t="shared" si="34"/>
        <v>0</v>
      </c>
      <c r="AT36" s="18">
        <f t="shared" si="34"/>
        <v>0</v>
      </c>
      <c r="AU36" s="18">
        <f t="shared" si="34"/>
        <v>0</v>
      </c>
      <c r="AV36" s="18">
        <f t="shared" si="34"/>
        <v>0</v>
      </c>
      <c r="AW36" s="18">
        <f t="shared" si="34"/>
        <v>0</v>
      </c>
      <c r="AX36" s="18">
        <f t="shared" si="34"/>
        <v>0</v>
      </c>
      <c r="AY36" s="18">
        <f t="shared" ref="AY36:AY37" si="35">+AY17-L37</f>
        <v>0</v>
      </c>
      <c r="AZ36" s="2"/>
      <c r="BA36" s="2"/>
      <c r="BB36" s="2"/>
      <c r="BC36" s="2"/>
      <c r="BD36" s="2"/>
      <c r="BE36" s="2"/>
      <c r="BF36" s="2"/>
      <c r="BG36" s="2"/>
      <c r="BH36" s="2"/>
      <c r="BI36" s="2"/>
      <c r="BJ36" s="2"/>
      <c r="BK36" s="2"/>
      <c r="BL36" s="2"/>
      <c r="BM36" s="2"/>
    </row>
    <row r="37" spans="2:65" s="7" customFormat="1" ht="8.1" customHeight="1">
      <c r="B37" s="51" t="s">
        <v>31</v>
      </c>
      <c r="C37" s="44">
        <v>94719</v>
      </c>
      <c r="D37" s="44">
        <v>105775</v>
      </c>
      <c r="E37" s="44">
        <v>132968.33600000001</v>
      </c>
      <c r="F37" s="44">
        <v>256737.745</v>
      </c>
      <c r="G37" s="44">
        <v>294838.12099999998</v>
      </c>
      <c r="H37" s="44">
        <v>323417.66200000001</v>
      </c>
      <c r="I37" s="44">
        <v>382939.913</v>
      </c>
      <c r="J37" s="44">
        <v>402570.99</v>
      </c>
      <c r="K37" s="44">
        <v>501625.98200000002</v>
      </c>
      <c r="L37" s="44">
        <v>508531.04200000002</v>
      </c>
      <c r="N37" s="35">
        <v>94719</v>
      </c>
      <c r="O37" s="35">
        <v>105775</v>
      </c>
      <c r="P37" s="35">
        <v>132968.33600000001</v>
      </c>
      <c r="Q37" s="35">
        <v>256737.745</v>
      </c>
      <c r="R37" s="35">
        <v>294838.12099999998</v>
      </c>
      <c r="S37" s="35">
        <v>323417.66200000001</v>
      </c>
      <c r="T37" s="35">
        <v>382939.913</v>
      </c>
      <c r="U37" s="35">
        <v>402570.99</v>
      </c>
      <c r="V37" s="35"/>
      <c r="W37" s="35"/>
      <c r="Y37" s="39">
        <f t="shared" si="4"/>
        <v>0</v>
      </c>
      <c r="Z37" s="39">
        <f t="shared" si="19"/>
        <v>0</v>
      </c>
      <c r="AA37" s="39">
        <f t="shared" si="20"/>
        <v>0</v>
      </c>
      <c r="AB37" s="39">
        <f t="shared" si="21"/>
        <v>0</v>
      </c>
      <c r="AC37" s="39">
        <f t="shared" si="22"/>
        <v>0</v>
      </c>
      <c r="AD37" s="39">
        <f t="shared" si="23"/>
        <v>0</v>
      </c>
      <c r="AE37" s="39">
        <f t="shared" si="24"/>
        <v>0</v>
      </c>
      <c r="AF37" s="39">
        <f t="shared" si="25"/>
        <v>0</v>
      </c>
      <c r="AG37" s="40"/>
      <c r="AH37" s="40"/>
      <c r="AI37" s="37"/>
      <c r="AJ37" s="3" t="s">
        <v>46</v>
      </c>
      <c r="AK37" s="29" t="s">
        <v>52</v>
      </c>
      <c r="AL37" s="18" t="e">
        <f>+AL18-#REF!</f>
        <v>#REF!</v>
      </c>
      <c r="AM37" s="18" t="e">
        <f>+AM18-#REF!</f>
        <v>#REF!</v>
      </c>
      <c r="AN37" s="18" t="e">
        <f>+AN18-#REF!</f>
        <v>#REF!</v>
      </c>
      <c r="AO37" s="18" t="e">
        <f>+AO18-#REF!</f>
        <v>#REF!</v>
      </c>
      <c r="AP37" s="18" t="e">
        <f>+AP18-#REF!</f>
        <v>#REF!</v>
      </c>
      <c r="AQ37" s="18" t="e">
        <f>+AQ18-#REF!</f>
        <v>#REF!</v>
      </c>
      <c r="AR37" s="18">
        <f t="shared" si="34"/>
        <v>0</v>
      </c>
      <c r="AS37" s="18">
        <f t="shared" si="34"/>
        <v>0</v>
      </c>
      <c r="AT37" s="18">
        <f t="shared" si="34"/>
        <v>0</v>
      </c>
      <c r="AU37" s="18">
        <f t="shared" si="34"/>
        <v>0</v>
      </c>
      <c r="AV37" s="18">
        <f t="shared" si="34"/>
        <v>0</v>
      </c>
      <c r="AW37" s="18">
        <f t="shared" si="34"/>
        <v>0</v>
      </c>
      <c r="AX37" s="18">
        <f t="shared" si="34"/>
        <v>0</v>
      </c>
      <c r="AY37" s="18">
        <f t="shared" si="35"/>
        <v>0</v>
      </c>
      <c r="AZ37" s="2"/>
      <c r="BA37" s="2"/>
      <c r="BB37" s="2"/>
      <c r="BC37" s="2"/>
      <c r="BD37" s="2"/>
      <c r="BE37" s="2"/>
      <c r="BF37" s="2"/>
      <c r="BG37" s="2"/>
      <c r="BH37" s="2"/>
      <c r="BI37" s="2"/>
      <c r="BJ37" s="2"/>
      <c r="BK37" s="2"/>
      <c r="BL37" s="2"/>
      <c r="BM37" s="2"/>
    </row>
    <row r="38" spans="2:65" s="7" customFormat="1" ht="9.9499999999999993" customHeight="1">
      <c r="B38" s="51" t="s">
        <v>51</v>
      </c>
      <c r="C38" s="44">
        <v>70919</v>
      </c>
      <c r="D38" s="44">
        <v>62565</v>
      </c>
      <c r="E38" s="44">
        <v>20824.123</v>
      </c>
      <c r="F38" s="44">
        <v>12550.312</v>
      </c>
      <c r="G38" s="44">
        <v>11323.271000000001</v>
      </c>
      <c r="H38" s="44">
        <v>9362.2939999999999</v>
      </c>
      <c r="I38" s="44">
        <v>8043.5280000000002</v>
      </c>
      <c r="J38" s="44">
        <v>0</v>
      </c>
      <c r="K38" s="44">
        <v>0</v>
      </c>
      <c r="L38" s="44">
        <v>0.16200000000000001</v>
      </c>
      <c r="N38" s="35">
        <v>70919</v>
      </c>
      <c r="O38" s="35">
        <v>62565</v>
      </c>
      <c r="P38" s="35">
        <v>20824.123</v>
      </c>
      <c r="Q38" s="35">
        <v>12550.312</v>
      </c>
      <c r="R38" s="35">
        <v>11323.271000000001</v>
      </c>
      <c r="S38" s="35">
        <v>9362.2939999999999</v>
      </c>
      <c r="T38" s="35">
        <v>8043.5280000000002</v>
      </c>
      <c r="U38" s="35">
        <v>0</v>
      </c>
      <c r="V38" s="35"/>
      <c r="W38" s="35"/>
      <c r="Y38" s="39">
        <f t="shared" si="4"/>
        <v>0</v>
      </c>
      <c r="Z38" s="39">
        <f t="shared" si="19"/>
        <v>0</v>
      </c>
      <c r="AA38" s="39">
        <f t="shared" si="20"/>
        <v>0</v>
      </c>
      <c r="AB38" s="39">
        <f t="shared" si="21"/>
        <v>0</v>
      </c>
      <c r="AC38" s="39">
        <f t="shared" si="22"/>
        <v>0</v>
      </c>
      <c r="AD38" s="39">
        <f t="shared" si="23"/>
        <v>0</v>
      </c>
      <c r="AE38" s="39">
        <f t="shared" si="24"/>
        <v>0</v>
      </c>
      <c r="AF38" s="39">
        <f t="shared" si="25"/>
        <v>0</v>
      </c>
      <c r="AG38" s="40"/>
      <c r="AH38" s="40"/>
      <c r="AI38" s="37"/>
      <c r="AJ38" s="3" t="s">
        <v>47</v>
      </c>
      <c r="AK38" s="18" t="e">
        <f>+AK19-#REF!</f>
        <v>#REF!</v>
      </c>
      <c r="AL38" s="18" t="e">
        <f>+AL19-#REF!</f>
        <v>#REF!</v>
      </c>
      <c r="AM38" s="18" t="e">
        <f>+AM19-#REF!</f>
        <v>#REF!</v>
      </c>
      <c r="AN38" s="18" t="e">
        <f>+AN19-#REF!</f>
        <v>#REF!</v>
      </c>
      <c r="AO38" s="18" t="e">
        <f>+AO19-#REF!</f>
        <v>#REF!</v>
      </c>
      <c r="AP38" s="18" t="e">
        <f>+AP19-#REF!</f>
        <v>#REF!</v>
      </c>
      <c r="AQ38" s="18" t="e">
        <f>+AQ19-#REF!</f>
        <v>#REF!</v>
      </c>
      <c r="AR38" s="18">
        <f t="shared" ref="AR38:AX39" si="36">+AR19-C42</f>
        <v>0</v>
      </c>
      <c r="AS38" s="18">
        <f t="shared" si="36"/>
        <v>0</v>
      </c>
      <c r="AT38" s="18">
        <f t="shared" si="36"/>
        <v>0</v>
      </c>
      <c r="AU38" s="18">
        <f t="shared" si="36"/>
        <v>0</v>
      </c>
      <c r="AV38" s="18">
        <f t="shared" si="36"/>
        <v>0</v>
      </c>
      <c r="AW38" s="18">
        <f t="shared" si="36"/>
        <v>0</v>
      </c>
      <c r="AX38" s="18">
        <f t="shared" si="36"/>
        <v>0</v>
      </c>
      <c r="AY38" s="18">
        <f t="shared" ref="AY38:AY39" si="37">+AY19-L42</f>
        <v>0</v>
      </c>
      <c r="AZ38" s="2"/>
      <c r="BA38" s="2"/>
      <c r="BB38" s="2"/>
      <c r="BC38" s="2"/>
      <c r="BD38" s="2"/>
      <c r="BE38" s="2"/>
      <c r="BF38" s="2"/>
      <c r="BG38" s="2"/>
      <c r="BH38" s="2"/>
      <c r="BI38" s="2"/>
      <c r="BJ38" s="2"/>
      <c r="BK38" s="2"/>
      <c r="BL38" s="2"/>
      <c r="BM38" s="2"/>
    </row>
    <row r="39" spans="2:65" s="7" customFormat="1" ht="9.9499999999999993" customHeight="1">
      <c r="B39" s="51" t="s">
        <v>19</v>
      </c>
      <c r="C39" s="44">
        <v>13471</v>
      </c>
      <c r="D39" s="44">
        <v>11001</v>
      </c>
      <c r="E39" s="44">
        <v>7718.4939999999997</v>
      </c>
      <c r="F39" s="44">
        <v>827.97299999999996</v>
      </c>
      <c r="G39" s="44">
        <v>949.84</v>
      </c>
      <c r="H39" s="44">
        <v>299.791</v>
      </c>
      <c r="I39" s="44">
        <v>27.413</v>
      </c>
      <c r="J39" s="44">
        <v>0</v>
      </c>
      <c r="K39" s="44">
        <v>0</v>
      </c>
      <c r="L39" s="44">
        <v>0</v>
      </c>
      <c r="M39" s="18"/>
      <c r="N39" s="35">
        <v>13471</v>
      </c>
      <c r="O39" s="35">
        <v>11001</v>
      </c>
      <c r="P39" s="35">
        <v>7718.4939999999997</v>
      </c>
      <c r="Q39" s="35">
        <v>827.97299999999996</v>
      </c>
      <c r="R39" s="35">
        <v>949.84</v>
      </c>
      <c r="S39" s="35">
        <v>299.791</v>
      </c>
      <c r="T39" s="35">
        <v>27.413</v>
      </c>
      <c r="U39" s="35">
        <v>0</v>
      </c>
      <c r="V39" s="35"/>
      <c r="W39" s="35"/>
      <c r="X39" s="18"/>
      <c r="Y39" s="39">
        <f t="shared" si="4"/>
        <v>0</v>
      </c>
      <c r="Z39" s="39">
        <f t="shared" si="19"/>
        <v>0</v>
      </c>
      <c r="AA39" s="39">
        <f t="shared" si="20"/>
        <v>0</v>
      </c>
      <c r="AB39" s="39">
        <f t="shared" si="21"/>
        <v>0</v>
      </c>
      <c r="AC39" s="39">
        <f t="shared" si="22"/>
        <v>0</v>
      </c>
      <c r="AD39" s="39">
        <f t="shared" si="23"/>
        <v>0</v>
      </c>
      <c r="AE39" s="39">
        <f t="shared" si="24"/>
        <v>0</v>
      </c>
      <c r="AF39" s="39">
        <f t="shared" si="25"/>
        <v>0</v>
      </c>
      <c r="AG39" s="40"/>
      <c r="AH39" s="40"/>
      <c r="AI39" s="37"/>
      <c r="AJ39" s="3" t="s">
        <v>48</v>
      </c>
      <c r="AK39" s="18" t="e">
        <f>+AK20-#REF!</f>
        <v>#REF!</v>
      </c>
      <c r="AL39" s="18" t="e">
        <f>+AL20-#REF!</f>
        <v>#REF!</v>
      </c>
      <c r="AM39" s="18" t="e">
        <f>+AM20-#REF!</f>
        <v>#REF!</v>
      </c>
      <c r="AN39" s="18" t="e">
        <f>+AN20-#REF!</f>
        <v>#REF!</v>
      </c>
      <c r="AO39" s="18" t="e">
        <f>+AO20-#REF!</f>
        <v>#REF!</v>
      </c>
      <c r="AP39" s="18" t="e">
        <f>+AP20-#REF!</f>
        <v>#REF!</v>
      </c>
      <c r="AQ39" s="18" t="e">
        <f>+AQ20-#REF!</f>
        <v>#REF!</v>
      </c>
      <c r="AR39" s="18">
        <f t="shared" si="36"/>
        <v>0</v>
      </c>
      <c r="AS39" s="18">
        <f t="shared" si="36"/>
        <v>0</v>
      </c>
      <c r="AT39" s="18">
        <f t="shared" si="36"/>
        <v>0</v>
      </c>
      <c r="AU39" s="18">
        <f t="shared" si="36"/>
        <v>0</v>
      </c>
      <c r="AV39" s="18">
        <f t="shared" si="36"/>
        <v>0</v>
      </c>
      <c r="AW39" s="18">
        <f t="shared" si="36"/>
        <v>0</v>
      </c>
      <c r="AX39" s="18">
        <f t="shared" si="36"/>
        <v>0</v>
      </c>
      <c r="AY39" s="18">
        <f t="shared" si="37"/>
        <v>0</v>
      </c>
      <c r="AZ39" s="2"/>
      <c r="BA39" s="2"/>
      <c r="BB39" s="2"/>
      <c r="BC39" s="2"/>
      <c r="BD39" s="2"/>
      <c r="BE39" s="2"/>
      <c r="BF39" s="2"/>
      <c r="BG39" s="2"/>
      <c r="BH39" s="2"/>
      <c r="BI39" s="2"/>
      <c r="BJ39" s="2"/>
      <c r="BK39" s="2"/>
      <c r="BL39" s="2"/>
      <c r="BM39" s="2"/>
    </row>
    <row r="40" spans="2:65" s="7" customFormat="1" ht="9.9499999999999993" customHeight="1">
      <c r="B40" s="51" t="s">
        <v>18</v>
      </c>
      <c r="C40" s="44">
        <v>45347</v>
      </c>
      <c r="D40" s="44">
        <v>40040</v>
      </c>
      <c r="E40" s="44">
        <v>8033.4089999999997</v>
      </c>
      <c r="F40" s="44">
        <v>8012.915</v>
      </c>
      <c r="G40" s="44">
        <v>8013.2709999999997</v>
      </c>
      <c r="H40" s="44">
        <v>8014.6670000000004</v>
      </c>
      <c r="I40" s="44">
        <v>8016.1149999999998</v>
      </c>
      <c r="J40" s="44">
        <v>0</v>
      </c>
      <c r="K40" s="44">
        <v>0</v>
      </c>
      <c r="L40" s="44">
        <v>0.16200000000000001</v>
      </c>
      <c r="M40" s="18"/>
      <c r="N40" s="35">
        <v>45347</v>
      </c>
      <c r="O40" s="35">
        <v>40040</v>
      </c>
      <c r="P40" s="35">
        <v>8033.4089999999997</v>
      </c>
      <c r="Q40" s="35">
        <v>8012.915</v>
      </c>
      <c r="R40" s="35">
        <v>8013.2709999999997</v>
      </c>
      <c r="S40" s="35">
        <v>8014.6670000000004</v>
      </c>
      <c r="T40" s="35">
        <v>8016.1149999999998</v>
      </c>
      <c r="U40" s="35">
        <v>0</v>
      </c>
      <c r="V40" s="35"/>
      <c r="W40" s="35"/>
      <c r="X40" s="18"/>
      <c r="Y40" s="39">
        <f t="shared" si="4"/>
        <v>0</v>
      </c>
      <c r="Z40" s="39">
        <f t="shared" si="19"/>
        <v>0</v>
      </c>
      <c r="AA40" s="39">
        <f t="shared" si="20"/>
        <v>0</v>
      </c>
      <c r="AB40" s="39">
        <f t="shared" si="21"/>
        <v>0</v>
      </c>
      <c r="AC40" s="39">
        <f t="shared" si="22"/>
        <v>0</v>
      </c>
      <c r="AD40" s="39">
        <f t="shared" si="23"/>
        <v>0</v>
      </c>
      <c r="AE40" s="39">
        <f t="shared" si="24"/>
        <v>0</v>
      </c>
      <c r="AF40" s="39">
        <f t="shared" si="25"/>
        <v>0</v>
      </c>
      <c r="AG40" s="40"/>
      <c r="AH40" s="40"/>
      <c r="AI40" s="37"/>
      <c r="AJ40" s="3"/>
      <c r="AK40" s="5"/>
      <c r="AL40" s="5"/>
      <c r="AM40" s="5"/>
      <c r="AN40" s="5"/>
      <c r="AO40" s="5"/>
      <c r="AP40" s="5"/>
      <c r="AQ40" s="5"/>
      <c r="AR40" s="5"/>
      <c r="AS40" s="8"/>
      <c r="AT40" s="2"/>
      <c r="AU40" s="2"/>
      <c r="AV40" s="3"/>
      <c r="AW40" s="2"/>
      <c r="AX40" s="2"/>
      <c r="AY40" s="2"/>
      <c r="AZ40" s="2"/>
      <c r="BA40" s="2"/>
      <c r="BB40" s="2"/>
      <c r="BC40" s="2"/>
      <c r="BD40" s="2"/>
      <c r="BE40" s="2"/>
      <c r="BF40" s="2"/>
      <c r="BG40" s="2"/>
      <c r="BH40" s="2"/>
      <c r="BI40" s="2"/>
      <c r="BJ40" s="2"/>
      <c r="BK40" s="2"/>
      <c r="BL40" s="2"/>
      <c r="BM40" s="2"/>
    </row>
    <row r="41" spans="2:65" s="7" customFormat="1" ht="9.9499999999999993" customHeight="1">
      <c r="B41" s="51" t="s">
        <v>53</v>
      </c>
      <c r="C41" s="44">
        <v>12101</v>
      </c>
      <c r="D41" s="44">
        <v>11523</v>
      </c>
      <c r="E41" s="44">
        <v>5072.22</v>
      </c>
      <c r="F41" s="44">
        <v>3709.424</v>
      </c>
      <c r="G41" s="44">
        <v>2360.16</v>
      </c>
      <c r="H41" s="44">
        <v>1047.836</v>
      </c>
      <c r="I41" s="44">
        <v>0</v>
      </c>
      <c r="J41" s="44">
        <v>0</v>
      </c>
      <c r="K41" s="44">
        <v>0</v>
      </c>
      <c r="L41" s="44">
        <v>0</v>
      </c>
      <c r="M41" s="18"/>
      <c r="N41" s="35">
        <v>12101</v>
      </c>
      <c r="O41" s="35">
        <v>11523</v>
      </c>
      <c r="P41" s="35">
        <v>5072.22</v>
      </c>
      <c r="Q41" s="35">
        <v>3709.424</v>
      </c>
      <c r="R41" s="35">
        <v>2360.16</v>
      </c>
      <c r="S41" s="35">
        <v>1047.836</v>
      </c>
      <c r="T41" s="35">
        <v>0</v>
      </c>
      <c r="U41" s="35">
        <v>0</v>
      </c>
      <c r="V41" s="35"/>
      <c r="W41" s="35"/>
      <c r="X41" s="18"/>
      <c r="Y41" s="39">
        <f t="shared" si="4"/>
        <v>0</v>
      </c>
      <c r="Z41" s="39">
        <f t="shared" si="19"/>
        <v>0</v>
      </c>
      <c r="AA41" s="39">
        <f t="shared" si="20"/>
        <v>0</v>
      </c>
      <c r="AB41" s="39">
        <f t="shared" si="21"/>
        <v>0</v>
      </c>
      <c r="AC41" s="39">
        <f t="shared" si="22"/>
        <v>0</v>
      </c>
      <c r="AD41" s="39">
        <f t="shared" si="23"/>
        <v>0</v>
      </c>
      <c r="AE41" s="39">
        <f t="shared" si="24"/>
        <v>0</v>
      </c>
      <c r="AF41" s="39">
        <f t="shared" si="25"/>
        <v>0</v>
      </c>
      <c r="AG41" s="40"/>
      <c r="AH41" s="40"/>
      <c r="AI41" s="37"/>
      <c r="AJ41" s="3"/>
      <c r="AK41" s="5"/>
      <c r="AL41" s="5"/>
      <c r="AM41" s="5"/>
      <c r="AN41" s="5"/>
      <c r="AO41" s="5"/>
      <c r="AP41" s="5"/>
      <c r="AQ41" s="5"/>
      <c r="AR41" s="5"/>
      <c r="AS41" s="8"/>
      <c r="AT41" s="2"/>
      <c r="AU41" s="2"/>
      <c r="AV41" s="3"/>
      <c r="AW41" s="2"/>
      <c r="AX41" s="2"/>
      <c r="AY41" s="2"/>
      <c r="AZ41" s="2"/>
      <c r="BA41" s="2"/>
      <c r="BB41" s="2"/>
      <c r="BC41" s="2"/>
      <c r="BD41" s="2"/>
      <c r="BE41" s="2"/>
      <c r="BF41" s="2"/>
      <c r="BG41" s="2"/>
      <c r="BH41" s="2"/>
      <c r="BI41" s="2"/>
      <c r="BJ41" s="2"/>
      <c r="BK41" s="2"/>
      <c r="BL41" s="2"/>
      <c r="BM41" s="2"/>
    </row>
    <row r="42" spans="2:65" s="7" customFormat="1" ht="9.9499999999999993" customHeight="1">
      <c r="B42" s="51" t="s">
        <v>16</v>
      </c>
      <c r="C42" s="44">
        <v>11218</v>
      </c>
      <c r="D42" s="44">
        <v>16959</v>
      </c>
      <c r="E42" s="44">
        <v>37299.614999999998</v>
      </c>
      <c r="F42" s="44">
        <v>41651.966999999997</v>
      </c>
      <c r="G42" s="44">
        <v>48165.419000000002</v>
      </c>
      <c r="H42" s="44">
        <v>48276.906999999999</v>
      </c>
      <c r="I42" s="44">
        <v>33262.563999999998</v>
      </c>
      <c r="J42" s="44">
        <v>27622.897000000001</v>
      </c>
      <c r="K42" s="44">
        <v>41608.678</v>
      </c>
      <c r="L42" s="44">
        <v>60210.538999999997</v>
      </c>
      <c r="M42" s="18"/>
      <c r="N42" s="35">
        <v>11218</v>
      </c>
      <c r="O42" s="35">
        <v>16959</v>
      </c>
      <c r="P42" s="35">
        <v>37299.614999999998</v>
      </c>
      <c r="Q42" s="35">
        <v>41651.966999999997</v>
      </c>
      <c r="R42" s="35">
        <v>48165.419000000002</v>
      </c>
      <c r="S42" s="35">
        <v>48276.906999999999</v>
      </c>
      <c r="T42" s="35">
        <v>33262.563999999998</v>
      </c>
      <c r="U42" s="35">
        <v>27622.897000000001</v>
      </c>
      <c r="V42" s="35"/>
      <c r="W42" s="35"/>
      <c r="X42" s="18"/>
      <c r="Y42" s="39">
        <f t="shared" si="4"/>
        <v>0</v>
      </c>
      <c r="Z42" s="39">
        <f t="shared" si="19"/>
        <v>0</v>
      </c>
      <c r="AA42" s="39">
        <f t="shared" si="20"/>
        <v>0</v>
      </c>
      <c r="AB42" s="39">
        <f t="shared" si="21"/>
        <v>0</v>
      </c>
      <c r="AC42" s="39">
        <f t="shared" si="22"/>
        <v>0</v>
      </c>
      <c r="AD42" s="39">
        <f t="shared" si="23"/>
        <v>0</v>
      </c>
      <c r="AE42" s="39">
        <f t="shared" si="24"/>
        <v>0</v>
      </c>
      <c r="AF42" s="39">
        <f t="shared" si="25"/>
        <v>0</v>
      </c>
      <c r="AG42" s="40"/>
      <c r="AH42" s="40"/>
      <c r="AI42" s="37"/>
      <c r="AJ42" s="4"/>
      <c r="AK42" s="4"/>
      <c r="AL42" s="4"/>
      <c r="AM42" s="4"/>
      <c r="AN42" s="4"/>
      <c r="AO42" s="4"/>
      <c r="AP42" s="4"/>
      <c r="AQ42" s="4"/>
      <c r="AR42" s="4"/>
      <c r="AS42" s="16"/>
      <c r="AT42" s="2"/>
      <c r="AU42" s="2"/>
      <c r="AV42" s="3"/>
      <c r="AW42" s="2"/>
      <c r="AX42" s="2"/>
      <c r="AY42" s="2"/>
      <c r="AZ42" s="2"/>
      <c r="BA42" s="2"/>
      <c r="BB42" s="2"/>
      <c r="BC42" s="2"/>
      <c r="BD42" s="2"/>
      <c r="BE42" s="2"/>
      <c r="BF42" s="2"/>
      <c r="BG42" s="2"/>
      <c r="BH42" s="2"/>
      <c r="BI42" s="2"/>
      <c r="BJ42" s="2"/>
      <c r="BK42" s="2"/>
      <c r="BL42" s="2"/>
      <c r="BM42" s="2"/>
    </row>
    <row r="43" spans="2:65" s="7" customFormat="1" ht="9.9499999999999993" customHeight="1">
      <c r="B43" s="51" t="s">
        <v>17</v>
      </c>
      <c r="C43" s="44">
        <v>2398</v>
      </c>
      <c r="D43" s="44">
        <v>1709</v>
      </c>
      <c r="E43" s="44">
        <v>1715.9280000000001</v>
      </c>
      <c r="F43" s="44">
        <v>1235.8630000000001</v>
      </c>
      <c r="G43" s="44">
        <v>1592.404</v>
      </c>
      <c r="H43" s="44">
        <v>1725.5350000000001</v>
      </c>
      <c r="I43" s="44">
        <v>2124.8130000000001</v>
      </c>
      <c r="J43" s="44">
        <v>3584.317</v>
      </c>
      <c r="K43" s="44">
        <v>1031.615</v>
      </c>
      <c r="L43" s="44">
        <v>2504.585</v>
      </c>
      <c r="M43" s="18"/>
      <c r="N43" s="35">
        <v>2398</v>
      </c>
      <c r="O43" s="35">
        <v>1709</v>
      </c>
      <c r="P43" s="35">
        <v>1715.9280000000001</v>
      </c>
      <c r="Q43" s="35">
        <v>1235.8630000000001</v>
      </c>
      <c r="R43" s="35">
        <v>1592.404</v>
      </c>
      <c r="S43" s="35">
        <v>1725.5350000000001</v>
      </c>
      <c r="T43" s="35">
        <v>2124.8130000000001</v>
      </c>
      <c r="U43" s="35">
        <v>3584.317</v>
      </c>
      <c r="V43" s="35"/>
      <c r="W43" s="35"/>
      <c r="X43" s="18"/>
      <c r="Y43" s="39">
        <f t="shared" si="4"/>
        <v>0</v>
      </c>
      <c r="Z43" s="39">
        <f t="shared" si="19"/>
        <v>0</v>
      </c>
      <c r="AA43" s="39">
        <f t="shared" si="20"/>
        <v>0</v>
      </c>
      <c r="AB43" s="39">
        <f t="shared" si="21"/>
        <v>0</v>
      </c>
      <c r="AC43" s="39">
        <f t="shared" si="22"/>
        <v>0</v>
      </c>
      <c r="AD43" s="39">
        <f t="shared" si="23"/>
        <v>0</v>
      </c>
      <c r="AE43" s="39">
        <f t="shared" si="24"/>
        <v>0</v>
      </c>
      <c r="AF43" s="39">
        <f t="shared" si="25"/>
        <v>0</v>
      </c>
      <c r="AG43" s="40"/>
      <c r="AH43" s="40"/>
      <c r="AI43" s="37"/>
      <c r="AJ43" s="2"/>
      <c r="AK43" s="2"/>
      <c r="AL43" s="2"/>
      <c r="AM43" s="2"/>
      <c r="AN43" s="2"/>
      <c r="AO43" s="2"/>
      <c r="AP43" s="2"/>
      <c r="AQ43" s="2"/>
      <c r="AR43" s="2"/>
      <c r="AS43" s="2"/>
      <c r="AT43" s="2"/>
      <c r="AU43" s="2"/>
      <c r="AV43" s="3"/>
      <c r="AW43" s="2"/>
      <c r="AX43" s="2"/>
      <c r="AY43" s="2"/>
      <c r="AZ43" s="2"/>
      <c r="BA43" s="2"/>
      <c r="BB43" s="2"/>
      <c r="BC43" s="2"/>
      <c r="BD43" s="2"/>
      <c r="BE43" s="2"/>
      <c r="BF43" s="2"/>
      <c r="BG43" s="2"/>
      <c r="BH43" s="2"/>
      <c r="BI43" s="2"/>
      <c r="BJ43" s="2"/>
      <c r="BK43" s="2"/>
      <c r="BL43" s="2"/>
      <c r="BM43" s="2"/>
    </row>
    <row r="44" spans="2:65" s="7" customFormat="1" ht="3" customHeight="1">
      <c r="B44" s="52"/>
      <c r="C44" s="45"/>
      <c r="D44" s="45"/>
      <c r="E44" s="45"/>
      <c r="F44" s="45"/>
      <c r="G44" s="45"/>
      <c r="H44" s="45"/>
      <c r="I44" s="45"/>
      <c r="J44" s="45"/>
      <c r="K44" s="45"/>
      <c r="L44" s="45"/>
      <c r="M44" s="18"/>
      <c r="N44" s="18"/>
      <c r="O44" s="18"/>
      <c r="P44" s="18"/>
      <c r="Q44" s="18"/>
      <c r="R44" s="18"/>
      <c r="S44" s="18"/>
      <c r="T44" s="18"/>
      <c r="U44" s="18"/>
      <c r="V44" s="18"/>
      <c r="W44" s="18"/>
      <c r="X44" s="18"/>
      <c r="Y44" s="18"/>
      <c r="Z44" s="18"/>
      <c r="AA44" s="18"/>
      <c r="AB44" s="18"/>
      <c r="AC44" s="18"/>
      <c r="AD44" s="18"/>
      <c r="AE44" s="18"/>
      <c r="AF44" s="18"/>
      <c r="AG44" s="38"/>
      <c r="AH44" s="38"/>
      <c r="AJ44" s="3"/>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row>
    <row r="45" spans="2:65" s="7" customFormat="1" ht="3" customHeight="1">
      <c r="B45" s="21"/>
      <c r="C45" s="22"/>
      <c r="D45" s="22"/>
      <c r="E45" s="22"/>
      <c r="F45" s="22"/>
      <c r="G45" s="22"/>
      <c r="H45" s="22"/>
      <c r="I45" s="22"/>
      <c r="J45" s="22"/>
      <c r="K45" s="22"/>
      <c r="L45" s="22"/>
      <c r="M45" s="18"/>
      <c r="N45" s="18"/>
      <c r="O45" s="18"/>
      <c r="P45" s="18"/>
      <c r="Q45" s="18"/>
      <c r="R45" s="18"/>
      <c r="S45" s="18"/>
      <c r="T45" s="18"/>
      <c r="U45" s="18"/>
      <c r="V45" s="18"/>
      <c r="W45" s="18"/>
      <c r="X45" s="18"/>
      <c r="Y45" s="18"/>
      <c r="Z45" s="18"/>
      <c r="AA45" s="18"/>
      <c r="AB45" s="18"/>
      <c r="AC45" s="18"/>
      <c r="AD45" s="18"/>
      <c r="AE45" s="18"/>
      <c r="AF45" s="18"/>
      <c r="AG45" s="18"/>
      <c r="AH45" s="18"/>
      <c r="AJ45" s="3"/>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row>
    <row r="46" spans="2:65" s="7" customFormat="1" ht="8.1" customHeight="1">
      <c r="B46" s="30" t="s">
        <v>60</v>
      </c>
      <c r="C46" s="30"/>
      <c r="D46" s="30"/>
      <c r="E46" s="30"/>
      <c r="F46" s="30"/>
      <c r="G46" s="31"/>
      <c r="H46" s="31"/>
      <c r="I46" s="31"/>
      <c r="J46" s="31"/>
      <c r="K46" s="31"/>
      <c r="L46" s="31"/>
      <c r="M46" s="18"/>
      <c r="N46" s="18"/>
      <c r="O46" s="18"/>
      <c r="P46" s="18"/>
      <c r="Q46" s="18"/>
      <c r="R46" s="18"/>
      <c r="S46" s="18"/>
      <c r="T46" s="18"/>
      <c r="U46" s="18"/>
      <c r="V46" s="18"/>
      <c r="W46" s="18"/>
      <c r="X46" s="18"/>
      <c r="Y46" s="18"/>
      <c r="Z46" s="18"/>
      <c r="AA46" s="18"/>
      <c r="AB46" s="18"/>
      <c r="AC46" s="18"/>
      <c r="AD46" s="18"/>
      <c r="AE46" s="18"/>
      <c r="AF46" s="18"/>
      <c r="AG46" s="18"/>
      <c r="AH46" s="18"/>
      <c r="AJ46" s="3"/>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row>
    <row r="47" spans="2:65" s="7" customFormat="1" ht="8.1" customHeight="1">
      <c r="B47" s="30" t="s">
        <v>63</v>
      </c>
      <c r="C47" s="30"/>
      <c r="D47" s="30"/>
      <c r="E47" s="30"/>
      <c r="F47" s="30"/>
      <c r="G47" s="32"/>
      <c r="H47" s="31"/>
      <c r="I47" s="31"/>
      <c r="J47" s="31"/>
      <c r="K47" s="31"/>
      <c r="L47" s="31"/>
      <c r="M47" s="18"/>
      <c r="N47" s="18"/>
      <c r="O47" s="18"/>
      <c r="P47" s="18"/>
      <c r="Q47" s="18"/>
      <c r="R47" s="18"/>
      <c r="S47" s="18"/>
      <c r="T47" s="18"/>
      <c r="U47" s="18"/>
      <c r="V47" s="18"/>
      <c r="W47" s="18"/>
      <c r="X47" s="18"/>
      <c r="Y47" s="18"/>
      <c r="Z47" s="18"/>
      <c r="AA47" s="18"/>
      <c r="AB47" s="18"/>
      <c r="AC47" s="18"/>
      <c r="AD47" s="18"/>
      <c r="AE47" s="18"/>
      <c r="AF47" s="18"/>
      <c r="AG47" s="18"/>
      <c r="AH47" s="18"/>
      <c r="AJ47" s="3"/>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row>
    <row r="48" spans="2:65" s="7" customFormat="1" ht="8.1" customHeight="1">
      <c r="B48" s="30" t="s">
        <v>64</v>
      </c>
      <c r="C48" s="30"/>
      <c r="D48" s="30"/>
      <c r="E48" s="30"/>
      <c r="F48" s="30"/>
      <c r="G48" s="32"/>
      <c r="H48" s="31"/>
      <c r="I48" s="31"/>
      <c r="J48" s="31"/>
      <c r="K48" s="31"/>
      <c r="L48" s="31"/>
      <c r="M48" s="18"/>
      <c r="N48" s="18"/>
      <c r="O48" s="18"/>
      <c r="P48" s="18"/>
      <c r="Q48" s="18"/>
      <c r="R48" s="18"/>
      <c r="S48" s="18"/>
      <c r="T48" s="18"/>
      <c r="U48" s="18"/>
      <c r="V48" s="18"/>
      <c r="W48" s="18"/>
      <c r="X48" s="18"/>
      <c r="Y48" s="18"/>
      <c r="Z48" s="18"/>
      <c r="AA48" s="18"/>
      <c r="AB48" s="18"/>
      <c r="AC48" s="18"/>
      <c r="AD48" s="18"/>
      <c r="AE48" s="18"/>
      <c r="AF48" s="18"/>
      <c r="AG48" s="18"/>
      <c r="AH48" s="18"/>
      <c r="AJ48" s="3"/>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row>
    <row r="49" spans="2:65" s="7" customFormat="1" ht="8.1" customHeight="1">
      <c r="B49" s="30" t="s">
        <v>55</v>
      </c>
      <c r="C49" s="30"/>
      <c r="D49" s="30"/>
      <c r="E49" s="30"/>
      <c r="F49" s="30"/>
      <c r="G49" s="31"/>
      <c r="H49" s="31"/>
      <c r="I49" s="31"/>
      <c r="J49" s="31"/>
      <c r="K49" s="31"/>
      <c r="L49" s="31"/>
      <c r="M49" s="18"/>
      <c r="N49" s="18"/>
      <c r="O49" s="18"/>
      <c r="P49" s="18"/>
      <c r="Q49" s="18"/>
      <c r="R49" s="18"/>
      <c r="S49" s="18"/>
      <c r="T49" s="18"/>
      <c r="U49" s="18"/>
      <c r="V49" s="18"/>
      <c r="W49" s="18"/>
      <c r="X49" s="18"/>
      <c r="Y49" s="18"/>
      <c r="Z49" s="18"/>
      <c r="AA49" s="18"/>
      <c r="AB49" s="18"/>
      <c r="AC49" s="18"/>
      <c r="AD49" s="18"/>
      <c r="AE49" s="18"/>
      <c r="AF49" s="18"/>
      <c r="AG49" s="18"/>
      <c r="AH49" s="18"/>
      <c r="AJ49" s="3"/>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row>
    <row r="50" spans="2:65" s="7" customFormat="1" ht="8.1" customHeight="1">
      <c r="B50" s="30" t="s">
        <v>56</v>
      </c>
      <c r="C50" s="30"/>
      <c r="D50" s="30"/>
      <c r="E50" s="30"/>
      <c r="F50" s="30"/>
      <c r="G50" s="31"/>
      <c r="H50" s="31"/>
      <c r="I50" s="31"/>
      <c r="J50" s="31"/>
      <c r="K50" s="31"/>
      <c r="L50" s="31"/>
      <c r="AJ50" s="3"/>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row>
    <row r="51" spans="2:65" s="7" customFormat="1" ht="8.1" customHeight="1">
      <c r="B51" s="30" t="s">
        <v>54</v>
      </c>
      <c r="C51" s="30"/>
      <c r="D51" s="30"/>
      <c r="E51" s="30"/>
      <c r="F51" s="30"/>
      <c r="G51" s="31"/>
      <c r="H51" s="31"/>
      <c r="I51" s="31"/>
      <c r="J51" s="31"/>
      <c r="K51" s="31"/>
      <c r="L51" s="31"/>
      <c r="AJ51" s="3"/>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row>
    <row r="52" spans="2:65" s="7" customFormat="1" ht="8.1" customHeight="1">
      <c r="B52" s="33" t="s">
        <v>57</v>
      </c>
      <c r="C52" s="33"/>
      <c r="D52" s="33"/>
      <c r="E52" s="33"/>
      <c r="F52" s="33"/>
      <c r="G52" s="31"/>
      <c r="H52" s="31"/>
      <c r="I52" s="31"/>
      <c r="J52" s="31"/>
      <c r="K52" s="31"/>
      <c r="L52" s="31"/>
      <c r="M52" s="18"/>
      <c r="N52" s="18"/>
      <c r="O52" s="18"/>
      <c r="P52" s="18"/>
      <c r="Q52" s="18"/>
      <c r="R52" s="18"/>
      <c r="S52" s="18"/>
      <c r="T52" s="18"/>
      <c r="U52" s="18"/>
      <c r="V52" s="18"/>
      <c r="W52" s="18"/>
      <c r="X52" s="18"/>
      <c r="Y52" s="18"/>
      <c r="Z52" s="18"/>
      <c r="AA52" s="18"/>
      <c r="AB52" s="18"/>
      <c r="AC52" s="18"/>
      <c r="AD52" s="18"/>
      <c r="AE52" s="18"/>
      <c r="AF52" s="18"/>
      <c r="AG52" s="18"/>
      <c r="AH52" s="18"/>
      <c r="AJ52" s="3"/>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row>
    <row r="53" spans="2:65" s="7" customFormat="1" ht="8.1" customHeight="1">
      <c r="B53" s="30" t="s">
        <v>58</v>
      </c>
      <c r="C53" s="30"/>
      <c r="D53" s="30"/>
      <c r="E53" s="30"/>
      <c r="F53" s="30"/>
      <c r="G53" s="31"/>
      <c r="H53" s="31"/>
      <c r="I53" s="31"/>
      <c r="J53" s="31"/>
      <c r="K53" s="31"/>
      <c r="L53" s="31"/>
      <c r="M53" s="18"/>
      <c r="N53" s="18"/>
      <c r="O53" s="18"/>
      <c r="P53" s="18"/>
      <c r="Q53" s="18"/>
      <c r="R53" s="18"/>
      <c r="S53" s="18"/>
      <c r="T53" s="18"/>
      <c r="U53" s="18"/>
      <c r="V53" s="18"/>
      <c r="W53" s="18"/>
      <c r="X53" s="18"/>
      <c r="Y53" s="18"/>
      <c r="Z53" s="18"/>
      <c r="AA53" s="18"/>
      <c r="AB53" s="18"/>
      <c r="AC53" s="18"/>
      <c r="AD53" s="18"/>
      <c r="AE53" s="18"/>
      <c r="AF53" s="18"/>
      <c r="AG53" s="18"/>
      <c r="AH53" s="18"/>
      <c r="AJ53" s="3"/>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row>
    <row r="54" spans="2:65" s="7" customFormat="1" ht="8.1" customHeight="1">
      <c r="B54" s="30" t="s">
        <v>59</v>
      </c>
      <c r="C54" s="30"/>
      <c r="D54" s="30"/>
      <c r="E54" s="30"/>
      <c r="F54" s="30"/>
      <c r="G54" s="31"/>
      <c r="H54" s="31"/>
      <c r="I54" s="31"/>
      <c r="J54" s="31"/>
      <c r="K54" s="31"/>
      <c r="L54" s="31"/>
      <c r="M54" s="18"/>
      <c r="N54" s="18"/>
      <c r="O54" s="18"/>
      <c r="P54" s="18"/>
      <c r="Q54" s="18"/>
      <c r="R54" s="18"/>
      <c r="S54" s="18"/>
      <c r="T54" s="18"/>
      <c r="U54" s="18"/>
      <c r="V54" s="18"/>
      <c r="W54" s="18"/>
      <c r="X54" s="18"/>
      <c r="Y54" s="18"/>
      <c r="Z54" s="18"/>
      <c r="AA54" s="18"/>
      <c r="AB54" s="18"/>
      <c r="AC54" s="18"/>
      <c r="AD54" s="18"/>
      <c r="AE54" s="18"/>
      <c r="AF54" s="18"/>
      <c r="AG54" s="18"/>
      <c r="AH54" s="18"/>
      <c r="AJ54" s="3"/>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row>
    <row r="55" spans="2:65" s="7" customFormat="1" ht="8.1" customHeight="1">
      <c r="B55" s="33" t="s">
        <v>62</v>
      </c>
      <c r="C55" s="33"/>
      <c r="D55" s="33"/>
      <c r="E55" s="33"/>
      <c r="F55" s="33"/>
      <c r="G55" s="31"/>
      <c r="H55" s="31"/>
      <c r="I55" s="31"/>
      <c r="J55" s="31"/>
      <c r="K55" s="31"/>
      <c r="L55" s="31"/>
      <c r="M55" s="18"/>
      <c r="N55" s="18"/>
      <c r="O55" s="18"/>
      <c r="P55" s="18"/>
      <c r="Q55" s="18"/>
      <c r="R55" s="18"/>
      <c r="S55" s="18"/>
      <c r="T55" s="18"/>
      <c r="U55" s="18"/>
      <c r="V55" s="18"/>
      <c r="W55" s="18"/>
      <c r="X55" s="18"/>
      <c r="Y55" s="18"/>
      <c r="Z55" s="18"/>
      <c r="AA55" s="18"/>
      <c r="AB55" s="18"/>
      <c r="AC55" s="18"/>
      <c r="AD55" s="18"/>
      <c r="AE55" s="18"/>
      <c r="AF55" s="18"/>
      <c r="AG55" s="18"/>
      <c r="AH55" s="18"/>
      <c r="AJ55" s="3"/>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row>
    <row r="56" spans="2:65" s="7" customFormat="1" ht="7.35" customHeight="1">
      <c r="B56" s="30" t="s">
        <v>34</v>
      </c>
      <c r="C56" s="30"/>
      <c r="D56" s="30"/>
      <c r="E56" s="30"/>
      <c r="F56" s="30"/>
      <c r="G56" s="32"/>
      <c r="H56" s="32"/>
      <c r="I56" s="32"/>
      <c r="J56" s="32"/>
      <c r="K56" s="32"/>
      <c r="L56" s="32"/>
      <c r="M56" s="18"/>
      <c r="N56" s="18"/>
      <c r="O56" s="18"/>
      <c r="P56" s="18"/>
      <c r="Q56" s="18"/>
      <c r="R56" s="18"/>
      <c r="S56" s="18"/>
      <c r="T56" s="18"/>
      <c r="U56" s="18"/>
      <c r="V56" s="18"/>
      <c r="W56" s="18"/>
      <c r="X56" s="18"/>
      <c r="Y56" s="18"/>
      <c r="Z56" s="18"/>
      <c r="AA56" s="18"/>
      <c r="AB56" s="18"/>
      <c r="AC56" s="18"/>
      <c r="AD56" s="18"/>
      <c r="AE56" s="18"/>
      <c r="AF56" s="18"/>
      <c r="AG56" s="18"/>
      <c r="AH56" s="18"/>
      <c r="AJ56" s="3"/>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row>
    <row r="57" spans="2:65" ht="6.75" customHeight="1">
      <c r="C57" s="6"/>
      <c r="D57" s="6"/>
      <c r="E57" s="6"/>
      <c r="F57" s="6"/>
      <c r="G57" s="6"/>
      <c r="H57" s="6"/>
      <c r="I57" s="6"/>
      <c r="J57" s="6"/>
      <c r="K57" s="6"/>
      <c r="L57" s="6"/>
      <c r="M57" s="7"/>
      <c r="N57" s="7"/>
      <c r="O57" s="7"/>
      <c r="P57" s="7"/>
      <c r="Q57" s="7"/>
      <c r="R57" s="7"/>
      <c r="S57" s="7"/>
      <c r="T57" s="7"/>
      <c r="U57" s="7"/>
      <c r="V57" s="7"/>
      <c r="W57" s="7"/>
      <c r="X57" s="7"/>
      <c r="Y57" s="7"/>
      <c r="Z57" s="7"/>
      <c r="AA57" s="7"/>
      <c r="AB57" s="7"/>
      <c r="AC57" s="7"/>
      <c r="AD57" s="7"/>
      <c r="AE57" s="7"/>
      <c r="AF57" s="7"/>
      <c r="AG57" s="7"/>
      <c r="AH57" s="7"/>
      <c r="AJ57" s="7"/>
      <c r="AK57" s="2"/>
      <c r="AL57" s="2"/>
      <c r="AM57" s="2"/>
      <c r="AN57" s="2"/>
      <c r="AO57" s="2"/>
      <c r="AP57" s="2"/>
      <c r="AQ57" s="2"/>
      <c r="AR57" s="2"/>
      <c r="AS57" s="2"/>
      <c r="AT57" s="2"/>
      <c r="AU57" s="2"/>
    </row>
    <row r="58" spans="2:65" ht="6.75" customHeight="1">
      <c r="C58" s="6"/>
      <c r="D58" s="6"/>
      <c r="E58" s="6"/>
      <c r="F58" s="6"/>
      <c r="G58" s="6"/>
      <c r="H58" s="6"/>
      <c r="I58" s="6"/>
      <c r="J58" s="6"/>
      <c r="K58" s="6"/>
      <c r="L58" s="6"/>
      <c r="M58" s="7"/>
      <c r="N58" s="7"/>
      <c r="O58" s="7"/>
      <c r="P58" s="7"/>
      <c r="Q58" s="7"/>
      <c r="R58" s="7"/>
      <c r="S58" s="7"/>
      <c r="T58" s="7"/>
      <c r="U58" s="7"/>
      <c r="V58" s="7"/>
      <c r="W58" s="7"/>
      <c r="X58" s="7"/>
      <c r="Y58" s="7"/>
      <c r="Z58" s="7"/>
      <c r="AA58" s="7"/>
      <c r="AB58" s="7"/>
      <c r="AC58" s="7"/>
      <c r="AD58" s="7"/>
      <c r="AE58" s="7"/>
      <c r="AF58" s="7"/>
      <c r="AG58" s="7"/>
      <c r="AH58" s="7"/>
      <c r="AJ58" s="7"/>
      <c r="AK58" s="2"/>
      <c r="AL58" s="2"/>
      <c r="AM58" s="2"/>
      <c r="AN58" s="2"/>
      <c r="AO58" s="2"/>
      <c r="AP58" s="2"/>
      <c r="AQ58" s="2"/>
      <c r="AR58" s="2"/>
      <c r="AS58" s="2"/>
    </row>
    <row r="59" spans="2:65" ht="6.75" customHeight="1">
      <c r="C59" s="6"/>
      <c r="D59" s="6"/>
      <c r="E59" s="6"/>
      <c r="F59" s="6"/>
      <c r="G59" s="6"/>
      <c r="H59" s="6"/>
      <c r="I59" s="6"/>
      <c r="J59" s="6"/>
      <c r="K59" s="6"/>
      <c r="L59" s="6"/>
      <c r="M59" s="7"/>
      <c r="N59" s="7"/>
      <c r="O59" s="7"/>
      <c r="P59" s="7"/>
      <c r="Q59" s="7"/>
      <c r="R59" s="7"/>
      <c r="S59" s="7"/>
      <c r="T59" s="7"/>
      <c r="U59" s="7"/>
      <c r="V59" s="7"/>
      <c r="W59" s="7"/>
      <c r="X59" s="7"/>
      <c r="Y59" s="7"/>
      <c r="Z59" s="7"/>
      <c r="AA59" s="7"/>
      <c r="AB59" s="7"/>
      <c r="AC59" s="7"/>
      <c r="AD59" s="7"/>
      <c r="AE59" s="7"/>
      <c r="AF59" s="7"/>
      <c r="AG59" s="7"/>
      <c r="AH59" s="7"/>
      <c r="AJ59" s="7"/>
      <c r="AK59" s="2"/>
      <c r="AL59" s="2"/>
      <c r="AM59" s="2"/>
      <c r="AN59" s="2"/>
      <c r="AO59" s="2"/>
      <c r="AP59" s="2"/>
      <c r="AQ59" s="2"/>
      <c r="AR59" s="2"/>
      <c r="AS59" s="2"/>
    </row>
    <row r="60" spans="2:65" ht="6.75" customHeight="1">
      <c r="C60" s="6"/>
      <c r="D60" s="6"/>
      <c r="E60" s="6"/>
      <c r="F60" s="6"/>
      <c r="G60" s="6"/>
      <c r="H60" s="6"/>
      <c r="I60" s="6"/>
      <c r="J60" s="6"/>
      <c r="K60" s="6"/>
      <c r="L60" s="6"/>
      <c r="M60" s="7"/>
      <c r="N60" s="7"/>
      <c r="O60" s="7"/>
      <c r="P60" s="7"/>
      <c r="Q60" s="7"/>
      <c r="R60" s="7"/>
      <c r="S60" s="7"/>
      <c r="T60" s="7"/>
      <c r="U60" s="7"/>
      <c r="V60" s="7"/>
      <c r="W60" s="7"/>
      <c r="X60" s="7"/>
      <c r="Y60" s="7"/>
      <c r="Z60" s="7"/>
      <c r="AA60" s="7"/>
      <c r="AB60" s="7"/>
      <c r="AC60" s="7"/>
      <c r="AD60" s="7"/>
      <c r="AE60" s="7"/>
      <c r="AF60" s="7"/>
      <c r="AG60" s="7"/>
      <c r="AH60" s="7"/>
      <c r="AJ60" s="7"/>
      <c r="AK60" s="2"/>
      <c r="AL60" s="2"/>
      <c r="AM60" s="2"/>
      <c r="AN60" s="2"/>
      <c r="AO60" s="2"/>
      <c r="AP60" s="2"/>
      <c r="AQ60" s="2"/>
      <c r="AR60" s="2"/>
      <c r="AS60" s="2"/>
    </row>
    <row r="61" spans="2:65" ht="6.75" customHeight="1">
      <c r="C61" s="6"/>
      <c r="D61" s="6"/>
      <c r="E61" s="6"/>
      <c r="F61" s="6"/>
      <c r="G61" s="6"/>
      <c r="H61" s="6"/>
      <c r="I61" s="6"/>
      <c r="J61" s="6"/>
      <c r="K61" s="6"/>
      <c r="L61" s="6"/>
      <c r="M61" s="7"/>
      <c r="N61" s="7"/>
      <c r="O61" s="7"/>
      <c r="P61" s="7"/>
      <c r="Q61" s="7"/>
      <c r="R61" s="7"/>
      <c r="S61" s="7"/>
      <c r="T61" s="7"/>
      <c r="U61" s="7"/>
      <c r="V61" s="7"/>
      <c r="W61" s="7"/>
      <c r="X61" s="7"/>
      <c r="Y61" s="7"/>
      <c r="Z61" s="7"/>
      <c r="AA61" s="7"/>
      <c r="AB61" s="7"/>
      <c r="AC61" s="7"/>
      <c r="AD61" s="7"/>
      <c r="AE61" s="7"/>
      <c r="AF61" s="7"/>
      <c r="AG61" s="7"/>
      <c r="AH61" s="7"/>
      <c r="AJ61" s="7"/>
      <c r="AK61" s="2"/>
      <c r="AL61" s="2"/>
      <c r="AM61" s="2"/>
      <c r="AN61" s="2"/>
      <c r="AO61" s="2"/>
      <c r="AP61" s="2"/>
      <c r="AQ61" s="2"/>
      <c r="AR61" s="2"/>
      <c r="AS61" s="2"/>
    </row>
    <row r="62" spans="2:65" ht="6.75" customHeight="1">
      <c r="C62" s="6"/>
      <c r="D62" s="6"/>
      <c r="E62" s="6"/>
      <c r="F62" s="6"/>
      <c r="G62" s="6"/>
      <c r="H62" s="6"/>
      <c r="I62" s="6"/>
      <c r="J62" s="6"/>
      <c r="K62" s="6"/>
      <c r="L62" s="6"/>
      <c r="M62" s="7"/>
      <c r="N62" s="7"/>
      <c r="O62" s="7"/>
      <c r="P62" s="7"/>
      <c r="Q62" s="7"/>
      <c r="R62" s="7"/>
      <c r="S62" s="7"/>
      <c r="T62" s="7"/>
      <c r="U62" s="7"/>
      <c r="V62" s="7"/>
      <c r="W62" s="7"/>
      <c r="X62" s="7"/>
      <c r="Y62" s="7"/>
      <c r="Z62" s="7"/>
      <c r="AA62" s="7"/>
      <c r="AB62" s="7"/>
      <c r="AC62" s="7"/>
      <c r="AD62" s="7"/>
      <c r="AE62" s="7"/>
      <c r="AF62" s="7"/>
      <c r="AG62" s="7"/>
      <c r="AH62" s="7"/>
      <c r="AJ62" s="7"/>
      <c r="AK62" s="2"/>
      <c r="AL62" s="2"/>
      <c r="AM62" s="2"/>
      <c r="AN62" s="2"/>
      <c r="AO62" s="2"/>
      <c r="AP62" s="2"/>
      <c r="AQ62" s="2"/>
      <c r="AR62" s="2"/>
      <c r="AS62" s="2"/>
    </row>
    <row r="63" spans="2:65" ht="6.75" customHeight="1">
      <c r="C63" s="6"/>
      <c r="D63" s="6"/>
      <c r="E63" s="6"/>
      <c r="F63" s="6"/>
      <c r="G63" s="6"/>
      <c r="H63" s="6"/>
      <c r="I63" s="6"/>
      <c r="J63" s="6"/>
      <c r="K63" s="6"/>
      <c r="L63" s="6"/>
      <c r="M63" s="7"/>
      <c r="N63" s="7"/>
      <c r="O63" s="7"/>
      <c r="P63" s="7"/>
      <c r="Q63" s="7"/>
      <c r="R63" s="7"/>
      <c r="S63" s="7"/>
      <c r="T63" s="7"/>
      <c r="U63" s="7"/>
      <c r="V63" s="7"/>
      <c r="W63" s="7"/>
      <c r="X63" s="7"/>
      <c r="Y63" s="7"/>
      <c r="Z63" s="7"/>
      <c r="AA63" s="7"/>
      <c r="AB63" s="7"/>
      <c r="AC63" s="7"/>
      <c r="AD63" s="7"/>
      <c r="AE63" s="7"/>
      <c r="AF63" s="7"/>
      <c r="AG63" s="7"/>
      <c r="AH63" s="7"/>
      <c r="AJ63" s="7"/>
      <c r="AK63" s="2"/>
      <c r="AL63" s="2"/>
      <c r="AM63" s="2"/>
      <c r="AN63" s="2"/>
      <c r="AO63" s="2"/>
      <c r="AP63" s="2"/>
      <c r="AQ63" s="2"/>
      <c r="AR63" s="2"/>
      <c r="AS63" s="2"/>
    </row>
    <row r="64" spans="2:65" ht="6.75" customHeight="1">
      <c r="C64" s="6"/>
      <c r="D64" s="6"/>
      <c r="E64" s="6"/>
      <c r="F64" s="6"/>
      <c r="G64" s="6"/>
      <c r="H64" s="6"/>
      <c r="I64" s="6"/>
      <c r="J64" s="6"/>
      <c r="K64" s="6"/>
      <c r="L64" s="6"/>
      <c r="M64" s="7"/>
      <c r="N64" s="7"/>
      <c r="O64" s="7"/>
      <c r="P64" s="7"/>
      <c r="Q64" s="7"/>
      <c r="R64" s="7"/>
      <c r="S64" s="7"/>
      <c r="T64" s="7"/>
      <c r="U64" s="7"/>
      <c r="V64" s="7"/>
      <c r="W64" s="7"/>
      <c r="X64" s="7"/>
      <c r="Y64" s="7"/>
      <c r="Z64" s="7"/>
      <c r="AA64" s="7"/>
      <c r="AB64" s="7"/>
      <c r="AC64" s="7"/>
      <c r="AD64" s="7"/>
      <c r="AE64" s="7"/>
      <c r="AF64" s="7"/>
      <c r="AG64" s="7"/>
      <c r="AH64" s="7"/>
      <c r="AJ64" s="7"/>
      <c r="AK64" s="2"/>
      <c r="AL64" s="2"/>
      <c r="AM64" s="2"/>
      <c r="AN64" s="2"/>
      <c r="AO64" s="2"/>
      <c r="AP64" s="2"/>
      <c r="AQ64" s="2"/>
      <c r="AR64" s="2"/>
      <c r="AS64" s="2"/>
    </row>
    <row r="65" spans="2:45" ht="6.75" customHeight="1">
      <c r="C65" s="6"/>
      <c r="D65" s="6"/>
      <c r="E65" s="6"/>
      <c r="F65" s="6"/>
      <c r="G65" s="6"/>
      <c r="H65" s="6"/>
      <c r="I65" s="6"/>
      <c r="J65" s="6"/>
      <c r="K65" s="6"/>
      <c r="L65" s="6"/>
      <c r="M65" s="7"/>
      <c r="N65" s="7"/>
      <c r="O65" s="7"/>
      <c r="P65" s="7"/>
      <c r="Q65" s="7"/>
      <c r="R65" s="7"/>
      <c r="S65" s="7"/>
      <c r="T65" s="7"/>
      <c r="U65" s="7"/>
      <c r="V65" s="7"/>
      <c r="W65" s="7"/>
      <c r="X65" s="7"/>
      <c r="Y65" s="7"/>
      <c r="Z65" s="7"/>
      <c r="AA65" s="7"/>
      <c r="AB65" s="7"/>
      <c r="AC65" s="7"/>
      <c r="AD65" s="7"/>
      <c r="AE65" s="7"/>
      <c r="AF65" s="7"/>
      <c r="AG65" s="7"/>
      <c r="AH65" s="7"/>
      <c r="AJ65" s="7"/>
      <c r="AK65" s="2"/>
      <c r="AL65" s="2"/>
      <c r="AM65" s="2"/>
      <c r="AN65" s="2"/>
      <c r="AO65" s="2"/>
      <c r="AP65" s="2"/>
      <c r="AQ65" s="2"/>
      <c r="AR65" s="2"/>
      <c r="AS65" s="2"/>
    </row>
    <row r="66" spans="2:45" ht="6.75" customHeight="1">
      <c r="C66" s="6"/>
      <c r="D66" s="6"/>
      <c r="E66" s="6"/>
      <c r="F66" s="6"/>
      <c r="G66" s="6"/>
      <c r="H66" s="6"/>
      <c r="I66" s="6"/>
      <c r="J66" s="6"/>
      <c r="K66" s="6"/>
      <c r="L66" s="6"/>
      <c r="M66" s="7"/>
      <c r="N66" s="7"/>
      <c r="O66" s="7"/>
      <c r="P66" s="7"/>
      <c r="Q66" s="7"/>
      <c r="R66" s="7"/>
      <c r="S66" s="7"/>
      <c r="T66" s="7"/>
      <c r="U66" s="7"/>
      <c r="V66" s="7"/>
      <c r="W66" s="7"/>
      <c r="X66" s="7"/>
      <c r="Y66" s="7"/>
      <c r="Z66" s="7"/>
      <c r="AA66" s="7"/>
      <c r="AB66" s="7"/>
      <c r="AC66" s="7"/>
      <c r="AD66" s="7"/>
      <c r="AE66" s="7"/>
      <c r="AF66" s="7"/>
      <c r="AG66" s="7"/>
      <c r="AH66" s="7"/>
      <c r="AJ66" s="7"/>
      <c r="AK66" s="2"/>
      <c r="AL66" s="2"/>
      <c r="AM66" s="2"/>
      <c r="AN66" s="2"/>
      <c r="AO66" s="2"/>
      <c r="AP66" s="2"/>
      <c r="AQ66" s="2"/>
      <c r="AR66" s="2"/>
      <c r="AS66" s="2"/>
    </row>
    <row r="67" spans="2:45" ht="6.75" customHeight="1">
      <c r="C67" s="6"/>
      <c r="D67" s="6"/>
      <c r="E67" s="6"/>
      <c r="F67" s="6"/>
      <c r="G67" s="6"/>
      <c r="H67" s="6"/>
      <c r="I67" s="6"/>
      <c r="J67" s="6"/>
      <c r="K67" s="6"/>
      <c r="L67" s="6"/>
      <c r="M67" s="7"/>
      <c r="N67" s="7"/>
      <c r="O67" s="7"/>
      <c r="P67" s="7"/>
      <c r="Q67" s="7"/>
      <c r="R67" s="7"/>
      <c r="S67" s="7"/>
      <c r="T67" s="7"/>
      <c r="U67" s="7"/>
      <c r="V67" s="7"/>
      <c r="W67" s="7"/>
      <c r="X67" s="7"/>
      <c r="Y67" s="7"/>
      <c r="Z67" s="7"/>
      <c r="AA67" s="7"/>
      <c r="AB67" s="7"/>
      <c r="AC67" s="7"/>
      <c r="AD67" s="7"/>
      <c r="AE67" s="7"/>
      <c r="AF67" s="7"/>
      <c r="AG67" s="7"/>
      <c r="AH67" s="7"/>
      <c r="AJ67" s="7"/>
      <c r="AK67" s="2"/>
      <c r="AL67" s="2"/>
      <c r="AM67" s="2"/>
      <c r="AN67" s="2"/>
      <c r="AO67" s="2"/>
      <c r="AP67" s="2"/>
      <c r="AQ67" s="2"/>
      <c r="AR67" s="2"/>
      <c r="AS67" s="2"/>
    </row>
    <row r="68" spans="2:45" ht="6.75" customHeight="1">
      <c r="B68" s="19"/>
      <c r="C68" s="17"/>
      <c r="D68" s="6"/>
      <c r="E68" s="6"/>
      <c r="F68" s="6"/>
      <c r="G68" s="6"/>
      <c r="H68" s="6"/>
      <c r="I68" s="6"/>
      <c r="J68" s="6"/>
      <c r="K68" s="6"/>
      <c r="L68" s="6"/>
      <c r="M68" s="7"/>
      <c r="N68" s="7"/>
      <c r="O68" s="7"/>
      <c r="P68" s="7"/>
      <c r="Q68" s="7"/>
      <c r="R68" s="7"/>
      <c r="S68" s="7"/>
      <c r="T68" s="7"/>
      <c r="U68" s="7"/>
      <c r="V68" s="7"/>
      <c r="W68" s="7"/>
      <c r="X68" s="7"/>
      <c r="Y68" s="7"/>
      <c r="Z68" s="7"/>
      <c r="AA68" s="7"/>
      <c r="AB68" s="7"/>
      <c r="AC68" s="7"/>
      <c r="AD68" s="7"/>
      <c r="AE68" s="7"/>
      <c r="AF68" s="7"/>
      <c r="AG68" s="7"/>
      <c r="AH68" s="7"/>
      <c r="AJ68" s="7"/>
      <c r="AK68" s="2"/>
      <c r="AL68" s="2"/>
      <c r="AM68" s="2"/>
      <c r="AN68" s="2"/>
      <c r="AO68" s="2"/>
      <c r="AP68" s="2"/>
      <c r="AQ68" s="2"/>
      <c r="AR68" s="2"/>
      <c r="AS68" s="2"/>
    </row>
    <row r="69" spans="2:45" ht="6.75" customHeight="1">
      <c r="B69" s="19"/>
      <c r="C69" s="6"/>
      <c r="D69" s="6"/>
      <c r="E69" s="6"/>
      <c r="F69" s="6"/>
      <c r="G69" s="6"/>
      <c r="H69" s="6"/>
      <c r="I69" s="6"/>
      <c r="J69" s="6"/>
      <c r="K69" s="6"/>
      <c r="L69" s="6"/>
      <c r="M69" s="7"/>
      <c r="N69" s="7"/>
      <c r="O69" s="7"/>
      <c r="P69" s="7"/>
      <c r="Q69" s="7"/>
      <c r="R69" s="7"/>
      <c r="S69" s="7"/>
      <c r="T69" s="7"/>
      <c r="U69" s="7"/>
      <c r="V69" s="7"/>
      <c r="W69" s="7"/>
      <c r="X69" s="7"/>
      <c r="Y69" s="7"/>
      <c r="Z69" s="7"/>
      <c r="AA69" s="7"/>
      <c r="AB69" s="7"/>
      <c r="AC69" s="7"/>
      <c r="AD69" s="7"/>
      <c r="AE69" s="7"/>
      <c r="AF69" s="7"/>
      <c r="AG69" s="7"/>
      <c r="AH69" s="7"/>
      <c r="AJ69" s="7"/>
      <c r="AK69" s="2"/>
      <c r="AL69" s="2"/>
      <c r="AM69" s="2"/>
      <c r="AN69" s="2"/>
      <c r="AO69" s="2"/>
      <c r="AP69" s="2"/>
      <c r="AQ69" s="2"/>
      <c r="AR69" s="2"/>
      <c r="AS69" s="2"/>
    </row>
    <row r="70" spans="2:45" ht="6.75" customHeight="1">
      <c r="B70" s="19"/>
      <c r="C70" s="6"/>
      <c r="D70" s="6"/>
      <c r="E70" s="6"/>
      <c r="F70" s="6"/>
      <c r="G70" s="6"/>
      <c r="H70" s="6"/>
      <c r="I70" s="6"/>
      <c r="J70" s="6"/>
      <c r="K70" s="6"/>
      <c r="L70" s="6"/>
      <c r="M70" s="7"/>
      <c r="N70" s="7"/>
      <c r="O70" s="7"/>
      <c r="P70" s="7"/>
      <c r="Q70" s="7"/>
      <c r="R70" s="7"/>
      <c r="S70" s="7"/>
      <c r="T70" s="7"/>
      <c r="U70" s="7"/>
      <c r="V70" s="7"/>
      <c r="W70" s="7"/>
      <c r="X70" s="7"/>
      <c r="Y70" s="7"/>
      <c r="Z70" s="7"/>
      <c r="AA70" s="7"/>
      <c r="AB70" s="7"/>
      <c r="AC70" s="7"/>
      <c r="AD70" s="7"/>
      <c r="AE70" s="7"/>
      <c r="AF70" s="7"/>
      <c r="AG70" s="7"/>
      <c r="AH70" s="7"/>
      <c r="AJ70" s="7"/>
      <c r="AK70" s="2"/>
      <c r="AL70" s="2"/>
      <c r="AM70" s="2"/>
      <c r="AN70" s="2"/>
      <c r="AO70" s="2"/>
      <c r="AP70" s="2"/>
      <c r="AQ70" s="2"/>
      <c r="AR70" s="2"/>
      <c r="AS70" s="2"/>
    </row>
    <row r="71" spans="2:45" ht="6.75" customHeight="1">
      <c r="B71" s="19"/>
      <c r="AJ71" s="7"/>
      <c r="AK71" s="2"/>
      <c r="AL71" s="2"/>
      <c r="AM71" s="2"/>
      <c r="AN71" s="2"/>
      <c r="AO71" s="2"/>
      <c r="AP71" s="2"/>
      <c r="AQ71" s="2"/>
      <c r="AR71" s="2"/>
      <c r="AS71" s="2"/>
    </row>
    <row r="72" spans="2:45" ht="6.75" customHeight="1">
      <c r="B72" s="19"/>
      <c r="AJ72" s="7"/>
      <c r="AK72" s="2"/>
      <c r="AL72" s="2"/>
      <c r="AM72" s="2"/>
      <c r="AN72" s="2"/>
      <c r="AO72" s="2"/>
      <c r="AP72" s="2"/>
      <c r="AQ72" s="2"/>
      <c r="AR72" s="2"/>
      <c r="AS72" s="2"/>
    </row>
    <row r="73" spans="2:45" ht="6.75" customHeight="1">
      <c r="B73" s="19"/>
      <c r="AJ73" s="7"/>
      <c r="AK73" s="2"/>
      <c r="AL73" s="2"/>
      <c r="AM73" s="2"/>
      <c r="AN73" s="2"/>
      <c r="AO73" s="2"/>
      <c r="AP73" s="2"/>
      <c r="AQ73" s="2"/>
      <c r="AR73" s="2"/>
      <c r="AS73" s="2"/>
    </row>
  </sheetData>
  <mergeCells count="52">
    <mergeCell ref="S5:S7"/>
    <mergeCell ref="T5:T7"/>
    <mergeCell ref="U5:U7"/>
    <mergeCell ref="V5:V7"/>
    <mergeCell ref="W5:W7"/>
    <mergeCell ref="N5:N7"/>
    <mergeCell ref="O5:O7"/>
    <mergeCell ref="P5:P7"/>
    <mergeCell ref="Q5:Q7"/>
    <mergeCell ref="R5:R7"/>
    <mergeCell ref="AD6:AD8"/>
    <mergeCell ref="AE6:AE8"/>
    <mergeCell ref="AF6:AF8"/>
    <mergeCell ref="AG6:AG8"/>
    <mergeCell ref="AH6:AH8"/>
    <mergeCell ref="Y6:Y8"/>
    <mergeCell ref="Z6:Z8"/>
    <mergeCell ref="AA6:AA8"/>
    <mergeCell ref="AB6:AB8"/>
    <mergeCell ref="AC6:AC8"/>
    <mergeCell ref="BA5:BA6"/>
    <mergeCell ref="BB5:BB6"/>
    <mergeCell ref="AT24:AT25"/>
    <mergeCell ref="AU24:AU25"/>
    <mergeCell ref="AU5:AU6"/>
    <mergeCell ref="AV5:AV6"/>
    <mergeCell ref="AW5:AW6"/>
    <mergeCell ref="AX5:AX6"/>
    <mergeCell ref="AY5:AY6"/>
    <mergeCell ref="AZ5:AZ6"/>
    <mergeCell ref="AT5:AT6"/>
    <mergeCell ref="AO5:AO6"/>
    <mergeCell ref="AP5:AP6"/>
    <mergeCell ref="AQ5:AQ6"/>
    <mergeCell ref="AR5:AR6"/>
    <mergeCell ref="AS5:AS6"/>
    <mergeCell ref="C5:C7"/>
    <mergeCell ref="D5:D7"/>
    <mergeCell ref="E5:E7"/>
    <mergeCell ref="B5:B7"/>
    <mergeCell ref="AN5:AN6"/>
    <mergeCell ref="F5:F7"/>
    <mergeCell ref="G5:G7"/>
    <mergeCell ref="H5:H7"/>
    <mergeCell ref="I5:I7"/>
    <mergeCell ref="J5:J7"/>
    <mergeCell ref="K5:K7"/>
    <mergeCell ref="L5:L7"/>
    <mergeCell ref="AJ5:AJ6"/>
    <mergeCell ref="AK5:AK6"/>
    <mergeCell ref="AL5:AL6"/>
    <mergeCell ref="AM5:AM6"/>
  </mergeCells>
  <pageMargins left="0.78740157480314965" right="1.5748031496062993" top="0.98425196850393704" bottom="0.98425196850393704" header="3.937007874015748E-2" footer="0"/>
  <pageSetup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M04_485</vt:lpstr>
      <vt:lpstr>P435 (3)</vt:lpstr>
      <vt:lpstr>M04_485!Área_de_impresión</vt:lpstr>
      <vt:lpstr>M04_485!Print_Area</vt:lpstr>
      <vt:lpstr>'P435 (3)'!Print_Area</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maria_guerrero</cp:lastModifiedBy>
  <cp:lastPrinted>2017-08-15T15:01:56Z</cp:lastPrinted>
  <dcterms:created xsi:type="dcterms:W3CDTF">2000-12-12T17:17:16Z</dcterms:created>
  <dcterms:modified xsi:type="dcterms:W3CDTF">2017-08-22T15:48:15Z</dcterms:modified>
</cp:coreProperties>
</file>