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enjamin_gonzalez.HACIENDA\Documents\POLITICA SOCIAL\00QUINTO INFORME DE GOBIERNO 2017\ANEXO ESTADISTICO  SEMARNAT\0000000 3_10 VERSION PRESIDENCIA\0IMPRENTA PAGINADO ULTIMO\SEMARNAT\"/>
    </mc:Choice>
  </mc:AlternateContent>
  <bookViews>
    <workbookView xWindow="0" yWindow="0" windowWidth="25200" windowHeight="12972" tabRatio="850"/>
  </bookViews>
  <sheets>
    <sheet name="M4 521" sheetId="481" r:id="rId1"/>
  </sheets>
  <definedNames>
    <definedName name="_Fill" hidden="1">#REF!</definedName>
    <definedName name="A_impresión_IM">#REF!</definedName>
    <definedName name="_xlnm.Print_Area" localSheetId="0">'M4 521'!$A$1:$J$33</definedName>
    <definedName name="DIFERENCIAS">#N/A</definedName>
    <definedName name="VARIABLES">#N/A</definedName>
  </definedNames>
  <calcPr calcId="152511"/>
</workbook>
</file>

<file path=xl/calcChain.xml><?xml version="1.0" encoding="utf-8"?>
<calcChain xmlns="http://schemas.openxmlformats.org/spreadsheetml/2006/main">
  <c r="C23" i="481" l="1"/>
  <c r="F23" i="481"/>
  <c r="E23" i="481"/>
  <c r="J23" i="481"/>
  <c r="J22" i="481"/>
  <c r="F22" i="481"/>
  <c r="E22" i="481"/>
  <c r="D22" i="481"/>
  <c r="C22" i="481"/>
  <c r="J21" i="481"/>
  <c r="E21" i="481"/>
  <c r="D21" i="481"/>
  <c r="J20" i="481"/>
  <c r="F20" i="481"/>
  <c r="E20" i="481"/>
  <c r="C20" i="481"/>
  <c r="J19" i="481"/>
  <c r="F19" i="481"/>
  <c r="E19" i="481"/>
  <c r="C19" i="481"/>
  <c r="D18" i="481"/>
  <c r="J16" i="481"/>
  <c r="J15" i="481"/>
  <c r="D15" i="481"/>
  <c r="D14" i="481"/>
  <c r="F13" i="481"/>
  <c r="E13" i="481"/>
  <c r="C13" i="481"/>
  <c r="D12" i="481"/>
  <c r="C12" i="481"/>
  <c r="J10" i="481"/>
  <c r="J9" i="481"/>
  <c r="J8" i="481"/>
  <c r="J7" i="481"/>
  <c r="J6" i="481"/>
  <c r="D13" i="481"/>
  <c r="D23" i="481"/>
  <c r="D19" i="481"/>
  <c r="D20" i="481"/>
</calcChain>
</file>

<file path=xl/sharedStrings.xml><?xml version="1.0" encoding="utf-8"?>
<sst xmlns="http://schemas.openxmlformats.org/spreadsheetml/2006/main" count="33" uniqueCount="30">
  <si>
    <t>Año</t>
  </si>
  <si>
    <t>Reforestación e incendios forestales</t>
  </si>
  <si>
    <t>Superficie promedio
afectada por incendio
(Hectáreas/Incendio)</t>
  </si>
  <si>
    <t>Superficie
afectada
(Hectáreas)</t>
  </si>
  <si>
    <t>Fuente: Secretaría de Medio Ambiente y Recursos Naturales.</t>
  </si>
  <si>
    <t>Total</t>
  </si>
  <si>
    <t>Con fines de plantaciones forestales comerciales</t>
  </si>
  <si>
    <t>Con fines 
de conser-
vación</t>
  </si>
  <si>
    <t>Número 
de 
incendios</t>
  </si>
  <si>
    <t>Incendios forestales</t>
  </si>
  <si>
    <t xml:space="preserve">Reforestación </t>
  </si>
  <si>
    <t>(Miles de hectáreas)</t>
  </si>
  <si>
    <t>http://www.conafor.gob.mx/web/temas-forestales/</t>
  </si>
  <si>
    <t>n. d.</t>
  </si>
  <si>
    <t>n. d. No disponible.</t>
  </si>
  <si>
    <t>n.d.</t>
  </si>
  <si>
    <t>p/ Cifras preliminares a junio de 2017.</t>
  </si>
  <si>
    <t xml:space="preserve">2/ Los datos de plantas plantadas corresponden a la reforestación con fines de conservación y restauración. </t>
  </si>
  <si>
    <t>1/ La superficie forestal del país se obtiene a partir de las cartas de uso del suelo y vegetación escala 1:250,000 deL INEGI, las cuales se publican en promedio cada cinco años, por lo que los valores de la superficie forestal corresponden a los años que se reportan, los cambios en las cifras y los años se debe a ajustes en la información en las cartas de uso de suelo y vegetación correspondientes.</t>
  </si>
  <si>
    <t>3/ Para los años anteriores a 2010 se refiere al porcentaje de plantas vivas totales encontradas en campo respecto a las plantas reportadas como entregadas en ese mismo periodo   en los padrones de reforestación. A partir de 2011 se refiere al porcentaje de plantas vivas totales encontradas en campo respecto al total de plantas vivas y muertas establecidas en campo. En todos los años se estima a partir de una muestra estadísticamente significativa. La evaluación externa de los años 2000 a 2003  incluye la revisión de trabajos  de reforestación urbana, reforestación de manglar y/o siembra aérea y en algunos casos incluye los trabajos de reforestación a cargo de la SEDENA, organizaciones sociales y de las  entidades federativas. A partir de 2004, las evaluaciones se concentran exclusivamente en la revisión de trabajos de reforestación apoyados por la CONAFOR de acuerdo con sus  Reglas de Operación. Por lo anterior, los datos históricos no son directamente comparables. La evaluación de la supervivencia de la reforestación 2016 se efectuará en 2017 y los  resultados estarán disponibles en los primeros meses de 2018.</t>
  </si>
  <si>
    <t xml:space="preserve">5/ Carta de uso del suelo y vegetación, Serie IV, escala 1:250,000, del INEGI 2007.      </t>
  </si>
  <si>
    <t xml:space="preserve">4/ Carta de uso del suelo y vegetación, Serie III, escala 1:250,000, del INEGI 2002.      </t>
  </si>
  <si>
    <t xml:space="preserve">6/ Carta de uso del suelo y vegetación, Serie V, escala 1:250,000, del INEGI 2011.      </t>
  </si>
  <si>
    <r>
      <t xml:space="preserve">Plantas
plantadas
(Millones) </t>
    </r>
    <r>
      <rPr>
        <vertAlign val="superscript"/>
        <sz val="6"/>
        <rFont val="Soberana Sans Light"/>
        <family val="3"/>
      </rPr>
      <t>2</t>
    </r>
    <r>
      <rPr>
        <vertAlign val="superscript"/>
        <sz val="7"/>
        <rFont val="Soberana Sans Light"/>
        <family val="3"/>
      </rPr>
      <t>/</t>
    </r>
  </si>
  <si>
    <r>
      <t xml:space="preserve">    2011 </t>
    </r>
    <r>
      <rPr>
        <vertAlign val="superscript"/>
        <sz val="5.5"/>
        <rFont val="Soberana Sans Light"/>
        <family val="3"/>
      </rPr>
      <t>6/</t>
    </r>
  </si>
  <si>
    <r>
      <t xml:space="preserve">    2007 </t>
    </r>
    <r>
      <rPr>
        <vertAlign val="superscript"/>
        <sz val="5.5"/>
        <rFont val="Soberana Sans Light"/>
        <family val="3"/>
      </rPr>
      <t>5/</t>
    </r>
  </si>
  <si>
    <r>
      <t xml:space="preserve">    2002 </t>
    </r>
    <r>
      <rPr>
        <vertAlign val="superscript"/>
        <sz val="5.5"/>
        <rFont val="Soberana Sans Light"/>
        <family val="3"/>
      </rPr>
      <t>4/</t>
    </r>
  </si>
  <si>
    <r>
      <t xml:space="preserve">Superficie
forestal total
(Hectáreas) </t>
    </r>
    <r>
      <rPr>
        <vertAlign val="superscript"/>
        <sz val="6"/>
        <rFont val="Soberana Sans Light"/>
        <family val="3"/>
      </rPr>
      <t>1/</t>
    </r>
  </si>
  <si>
    <r>
      <t xml:space="preserve">índice de supervivencia de plantas
(Porcentaje) </t>
    </r>
    <r>
      <rPr>
        <vertAlign val="superscript"/>
        <sz val="6"/>
        <rFont val="Soberana Sans Light"/>
        <family val="3"/>
      </rPr>
      <t>3/</t>
    </r>
  </si>
  <si>
    <r>
      <t xml:space="preserve">    2017 </t>
    </r>
    <r>
      <rPr>
        <vertAlign val="superscript"/>
        <sz val="5.5"/>
        <rFont val="Soberana Sans Light"/>
        <family val="3"/>
      </rPr>
      <t>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</si>
</sst>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_);"/>
  </numFmts>
  <fonts count="13" x14ac:knownFonts="1">
    <font>
      <sz val="10"/>
      <name val="Arial"/>
    </font>
    <font>
      <b/>
      <i/>
      <sz val="11"/>
      <name val="Soberana Sans Light"/>
      <family val="3"/>
    </font>
    <font>
      <sz val="6"/>
      <name val="Soberana Sans Light"/>
      <family val="3"/>
    </font>
    <font>
      <b/>
      <sz val="8.5"/>
      <name val="Soberana Sans Light"/>
      <family val="3"/>
    </font>
    <font>
      <sz val="5.5"/>
      <name val="Soberana Sans Light"/>
      <family val="3"/>
    </font>
    <font>
      <sz val="5"/>
      <name val="Soberana Sans Light"/>
      <family val="3"/>
    </font>
    <font>
      <u/>
      <sz val="5.5"/>
      <name val="Soberana Sans Light"/>
      <family val="3"/>
    </font>
    <font>
      <u/>
      <sz val="10"/>
      <color theme="10"/>
      <name val="Arial"/>
      <family val="2"/>
    </font>
    <font>
      <vertAlign val="superscript"/>
      <sz val="7"/>
      <name val="Soberana Sans Light"/>
      <family val="3"/>
    </font>
    <font>
      <vertAlign val="superscript"/>
      <sz val="5.5"/>
      <name val="Soberana Sans Light"/>
      <family val="3"/>
    </font>
    <font>
      <sz val="10"/>
      <name val="Arial"/>
      <family val="2"/>
    </font>
    <font>
      <vertAlign val="superscript"/>
      <sz val="6"/>
      <name val="Soberana Sans Light"/>
      <family val="3"/>
    </font>
    <font>
      <sz val="10"/>
      <name val="Soberana Sans Light"/>
      <family val="3"/>
    </font>
  </fonts>
  <fills count="4">
    <fill>
      <patternFill patternType="none"/>
    </fill>
    <fill>
      <patternFill patternType="gray125"/>
    </fill>
    <fill>
      <patternFill patternType="solid">
        <fgColor rgb="FFC0C0C0"/>
        <bgColor indexed="64"/>
      </patternFill>
    </fill>
    <fill>
      <patternFill patternType="solid">
        <fgColor theme="0"/>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s>
  <cellStyleXfs count="2">
    <xf numFmtId="0" fontId="0" fillId="0" borderId="0"/>
    <xf numFmtId="0" fontId="7" fillId="0" borderId="0" applyNumberFormat="0" applyFill="0" applyBorder="0" applyAlignment="0" applyProtection="0"/>
  </cellStyleXfs>
  <cellXfs count="40">
    <xf numFmtId="0" fontId="0" fillId="0" borderId="0" xfId="0"/>
    <xf numFmtId="0" fontId="1" fillId="0" borderId="0" xfId="0" applyFont="1" applyAlignment="1">
      <alignment horizontal="left"/>
    </xf>
    <xf numFmtId="0" fontId="3" fillId="0" borderId="0" xfId="0" applyFont="1" applyAlignment="1">
      <alignment horizontal="left" vertical="center"/>
    </xf>
    <xf numFmtId="0" fontId="4" fillId="2" borderId="3" xfId="0" applyFont="1" applyFill="1" applyBorder="1" applyAlignment="1">
      <alignment horizontal="center"/>
    </xf>
    <xf numFmtId="0" fontId="4" fillId="0" borderId="0" xfId="0" applyFont="1" applyFill="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Continuous"/>
    </xf>
    <xf numFmtId="0" fontId="2" fillId="2" borderId="7" xfId="0" applyFont="1" applyFill="1" applyBorder="1" applyAlignment="1">
      <alignment horizontal="centerContinuous"/>
    </xf>
    <xf numFmtId="0" fontId="2" fillId="2" borderId="5"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2" fillId="2" borderId="1" xfId="0" applyFont="1" applyFill="1" applyBorder="1" applyAlignment="1">
      <alignment horizontal="centerContinuous" vertical="center"/>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4" fontId="5" fillId="0" borderId="0" xfId="0" applyNumberFormat="1" applyFont="1" applyFill="1" applyBorder="1" applyAlignment="1">
      <alignment horizontal="right" vertical="center"/>
    </xf>
    <xf numFmtId="164" fontId="5" fillId="0" borderId="3" xfId="0" applyNumberFormat="1" applyFont="1" applyFill="1" applyBorder="1" applyAlignment="1">
      <alignment horizontal="right" vertical="center" indent="2"/>
    </xf>
    <xf numFmtId="164" fontId="5" fillId="0" borderId="3" xfId="0" applyNumberFormat="1" applyFont="1" applyFill="1" applyBorder="1" applyAlignment="1">
      <alignment horizontal="right" vertical="center" indent="1"/>
    </xf>
    <xf numFmtId="3" fontId="5" fillId="0" borderId="2" xfId="0" applyNumberFormat="1" applyFont="1" applyFill="1" applyBorder="1" applyAlignment="1">
      <alignment horizontal="right" vertical="center" indent="2"/>
    </xf>
    <xf numFmtId="164" fontId="5" fillId="0" borderId="4" xfId="0" applyNumberFormat="1" applyFont="1" applyFill="1" applyBorder="1" applyAlignment="1">
      <alignment horizontal="right" vertical="center" indent="2"/>
    </xf>
    <xf numFmtId="3" fontId="5" fillId="0" borderId="2" xfId="0" applyNumberFormat="1" applyFont="1" applyFill="1" applyBorder="1" applyAlignment="1">
      <alignment horizontal="right" vertical="center" indent="1"/>
    </xf>
    <xf numFmtId="164" fontId="5" fillId="0" borderId="4" xfId="0" applyNumberFormat="1" applyFont="1" applyFill="1" applyBorder="1" applyAlignment="1">
      <alignment horizontal="right" vertical="center" indent="1"/>
    </xf>
    <xf numFmtId="164" fontId="5" fillId="0" borderId="3" xfId="0" applyNumberFormat="1" applyFont="1" applyFill="1" applyBorder="1" applyAlignment="1">
      <alignment horizontal="right" vertical="center" indent="3"/>
    </xf>
    <xf numFmtId="164" fontId="5" fillId="0" borderId="4" xfId="0" applyNumberFormat="1" applyFont="1" applyFill="1" applyBorder="1" applyAlignment="1">
      <alignment horizontal="right" vertical="center" indent="3"/>
    </xf>
    <xf numFmtId="164" fontId="5" fillId="0" borderId="3" xfId="0" applyNumberFormat="1" applyFont="1" applyFill="1" applyBorder="1" applyAlignment="1">
      <alignment horizontal="right" vertical="center"/>
    </xf>
    <xf numFmtId="3" fontId="5" fillId="0" borderId="2"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0" fontId="10" fillId="0" borderId="0" xfId="0" applyFont="1"/>
    <xf numFmtId="0" fontId="12" fillId="0" borderId="0" xfId="0" applyFont="1" applyFill="1"/>
    <xf numFmtId="3" fontId="5" fillId="0"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indent="1"/>
    </xf>
    <xf numFmtId="164" fontId="5" fillId="0" borderId="0" xfId="0" applyNumberFormat="1" applyFont="1" applyFill="1" applyBorder="1" applyAlignment="1">
      <alignment horizontal="right" vertical="center" indent="2"/>
    </xf>
    <xf numFmtId="164" fontId="5" fillId="0" borderId="0" xfId="0" applyNumberFormat="1" applyFont="1" applyFill="1" applyBorder="1" applyAlignment="1">
      <alignment horizontal="right" vertical="center" indent="3"/>
    </xf>
    <xf numFmtId="0" fontId="4" fillId="3" borderId="0" xfId="0" applyFont="1" applyFill="1" applyBorder="1" applyAlignment="1" applyProtection="1">
      <alignment horizontal="center"/>
      <protection locked="0"/>
    </xf>
    <xf numFmtId="0" fontId="4" fillId="0" borderId="0" xfId="0" applyFont="1" applyFill="1" applyAlignment="1">
      <alignment horizontal="left" vertical="center" wrapText="1"/>
    </xf>
    <xf numFmtId="0" fontId="4" fillId="0" borderId="0" xfId="0" applyFont="1" applyFill="1" applyAlignment="1">
      <alignment horizontal="justify" vertical="justify" wrapText="1"/>
    </xf>
    <xf numFmtId="0" fontId="12" fillId="0" borderId="0" xfId="0" applyFont="1" applyAlignment="1">
      <alignment horizontal="justify" vertical="justify" wrapText="1"/>
    </xf>
    <xf numFmtId="0" fontId="6" fillId="0" borderId="0" xfId="1" applyFont="1" applyFill="1" applyAlignment="1">
      <alignment horizontal="right" vertical="center" wrapText="1"/>
    </xf>
    <xf numFmtId="0" fontId="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nafor.gob.mx/web/temas-forest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abSelected="1" zoomScale="110" zoomScaleNormal="110" zoomScaleSheetLayoutView="8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RowHeight="13.2" x14ac:dyDescent="0.25"/>
  <cols>
    <col min="1" max="1" width="6.5546875" customWidth="1"/>
    <col min="2" max="3" width="8.109375" customWidth="1"/>
    <col min="4" max="4" width="6" customWidth="1"/>
    <col min="5" max="5" width="8.33203125" bestFit="1" customWidth="1"/>
    <col min="6" max="6" width="8.33203125" customWidth="1"/>
    <col min="7" max="7" width="11.33203125" customWidth="1"/>
    <col min="8" max="8" width="6.6640625" bestFit="1" customWidth="1"/>
    <col min="9" max="9" width="8" customWidth="1"/>
    <col min="10" max="10" width="12.88671875" customWidth="1"/>
  </cols>
  <sheetData>
    <row r="1" spans="1:12" ht="18.75" customHeight="1" x14ac:dyDescent="0.3">
      <c r="A1" s="2" t="s">
        <v>1</v>
      </c>
      <c r="B1" s="1"/>
      <c r="C1" s="1"/>
      <c r="D1" s="1"/>
      <c r="E1" s="1"/>
      <c r="F1" s="1"/>
      <c r="G1" s="1"/>
      <c r="H1" s="1"/>
      <c r="I1" s="1"/>
      <c r="J1" s="1"/>
    </row>
    <row r="2" spans="1:12" x14ac:dyDescent="0.25">
      <c r="A2" s="37" t="s">
        <v>0</v>
      </c>
      <c r="B2" s="37" t="s">
        <v>27</v>
      </c>
      <c r="C2" s="10" t="s">
        <v>10</v>
      </c>
      <c r="D2" s="6"/>
      <c r="E2" s="6"/>
      <c r="F2" s="6"/>
      <c r="G2" s="6"/>
      <c r="H2" s="6" t="s">
        <v>9</v>
      </c>
      <c r="I2" s="6"/>
      <c r="J2" s="6"/>
    </row>
    <row r="3" spans="1:12" x14ac:dyDescent="0.25">
      <c r="A3" s="39"/>
      <c r="B3" s="39"/>
      <c r="C3" s="37" t="s">
        <v>23</v>
      </c>
      <c r="D3" s="9" t="s">
        <v>11</v>
      </c>
      <c r="E3" s="7"/>
      <c r="F3" s="8"/>
      <c r="G3" s="37" t="s">
        <v>28</v>
      </c>
      <c r="H3" s="37" t="s">
        <v>8</v>
      </c>
      <c r="I3" s="37" t="s">
        <v>3</v>
      </c>
      <c r="J3" s="37" t="s">
        <v>2</v>
      </c>
    </row>
    <row r="4" spans="1:12" ht="44.4" customHeight="1" x14ac:dyDescent="0.25">
      <c r="A4" s="38"/>
      <c r="B4" s="38"/>
      <c r="C4" s="38"/>
      <c r="D4" s="5" t="s">
        <v>5</v>
      </c>
      <c r="E4" s="5" t="s">
        <v>7</v>
      </c>
      <c r="F4" s="5" t="s">
        <v>6</v>
      </c>
      <c r="G4" s="38"/>
      <c r="H4" s="38"/>
      <c r="I4" s="38"/>
      <c r="J4" s="38"/>
    </row>
    <row r="5" spans="1:12" x14ac:dyDescent="0.25">
      <c r="A5" s="3">
        <v>1995</v>
      </c>
      <c r="B5" s="23"/>
      <c r="C5" s="15">
        <v>211</v>
      </c>
      <c r="D5" s="15">
        <v>64</v>
      </c>
      <c r="E5" s="18" t="s">
        <v>15</v>
      </c>
      <c r="F5" s="18" t="s">
        <v>15</v>
      </c>
      <c r="G5" s="16" t="s">
        <v>15</v>
      </c>
      <c r="H5" s="15">
        <v>7860</v>
      </c>
      <c r="I5" s="15">
        <v>309087</v>
      </c>
      <c r="J5" s="20">
        <v>39.299999999999997</v>
      </c>
    </row>
    <row r="6" spans="1:12" x14ac:dyDescent="0.25">
      <c r="A6" s="3">
        <v>2000</v>
      </c>
      <c r="B6" s="24"/>
      <c r="C6" s="15">
        <v>297</v>
      </c>
      <c r="D6" s="15">
        <v>243.59100000000001</v>
      </c>
      <c r="E6" s="15">
        <v>240.495</v>
      </c>
      <c r="F6" s="15">
        <v>3.0960000000000001</v>
      </c>
      <c r="G6" s="14">
        <v>20</v>
      </c>
      <c r="H6" s="15">
        <v>8557</v>
      </c>
      <c r="I6" s="15">
        <v>235915</v>
      </c>
      <c r="J6" s="20">
        <f>I6/H6</f>
        <v>27.569825873553814</v>
      </c>
    </row>
    <row r="7" spans="1:12" x14ac:dyDescent="0.25">
      <c r="A7" s="3">
        <v>2001</v>
      </c>
      <c r="B7" s="24"/>
      <c r="C7" s="15">
        <v>217</v>
      </c>
      <c r="D7" s="15">
        <v>169.24692000000002</v>
      </c>
      <c r="E7" s="15">
        <v>164.82300000000001</v>
      </c>
      <c r="F7" s="15">
        <v>4.4239199999999999</v>
      </c>
      <c r="G7" s="14">
        <v>40</v>
      </c>
      <c r="H7" s="15">
        <v>6340</v>
      </c>
      <c r="I7" s="15">
        <v>136879.29</v>
      </c>
      <c r="J7" s="20">
        <f>I7/H7</f>
        <v>21.589793375394322</v>
      </c>
    </row>
    <row r="8" spans="1:12" x14ac:dyDescent="0.25">
      <c r="A8" s="3" t="s">
        <v>26</v>
      </c>
      <c r="B8" s="22">
        <v>141141346.94</v>
      </c>
      <c r="C8" s="15">
        <v>258</v>
      </c>
      <c r="D8" s="15">
        <v>229.81551999999999</v>
      </c>
      <c r="E8" s="15">
        <v>224.77199999999999</v>
      </c>
      <c r="F8" s="15">
        <v>5.04352</v>
      </c>
      <c r="G8" s="14">
        <v>49.17</v>
      </c>
      <c r="H8" s="15">
        <v>8256</v>
      </c>
      <c r="I8" s="15">
        <v>208297.49</v>
      </c>
      <c r="J8" s="20">
        <f>I8/H8</f>
        <v>25.229831637596899</v>
      </c>
    </row>
    <row r="9" spans="1:12" x14ac:dyDescent="0.25">
      <c r="A9" s="3">
        <v>2003</v>
      </c>
      <c r="B9" s="24"/>
      <c r="C9" s="15">
        <v>210</v>
      </c>
      <c r="D9" s="15">
        <v>194.06714000000002</v>
      </c>
      <c r="E9" s="15">
        <v>186.714</v>
      </c>
      <c r="F9" s="15">
        <v>7.3531400000000007</v>
      </c>
      <c r="G9" s="14">
        <v>43.94</v>
      </c>
      <c r="H9" s="15">
        <v>8211</v>
      </c>
      <c r="I9" s="15">
        <v>322448.46000000002</v>
      </c>
      <c r="J9" s="20">
        <f>I9/H9</f>
        <v>39.270303251735477</v>
      </c>
      <c r="L9" s="13"/>
    </row>
    <row r="10" spans="1:12" x14ac:dyDescent="0.25">
      <c r="A10" s="3">
        <v>2004</v>
      </c>
      <c r="B10" s="24"/>
      <c r="C10" s="15">
        <v>202</v>
      </c>
      <c r="D10" s="15">
        <v>208.01002</v>
      </c>
      <c r="E10" s="15">
        <v>195.81800000000001</v>
      </c>
      <c r="F10" s="15">
        <v>12.192020000000001</v>
      </c>
      <c r="G10" s="14">
        <v>58.3</v>
      </c>
      <c r="H10" s="15">
        <v>6300</v>
      </c>
      <c r="I10" s="15">
        <v>81321.72</v>
      </c>
      <c r="J10" s="20">
        <f>I10/H10</f>
        <v>12.908209523809523</v>
      </c>
    </row>
    <row r="11" spans="1:12" x14ac:dyDescent="0.25">
      <c r="A11" s="3">
        <v>2005</v>
      </c>
      <c r="B11" s="24"/>
      <c r="C11" s="15">
        <v>179.1</v>
      </c>
      <c r="D11" s="15">
        <v>198.02823000000001</v>
      </c>
      <c r="E11" s="15">
        <v>182.672</v>
      </c>
      <c r="F11" s="15">
        <v>15.35623</v>
      </c>
      <c r="G11" s="14">
        <v>51.2</v>
      </c>
      <c r="H11" s="15">
        <v>9709</v>
      </c>
      <c r="I11" s="15">
        <v>276088.8</v>
      </c>
      <c r="J11" s="20">
        <v>28.44</v>
      </c>
    </row>
    <row r="12" spans="1:12" x14ac:dyDescent="0.25">
      <c r="A12" s="3">
        <v>2006</v>
      </c>
      <c r="B12" s="24"/>
      <c r="C12" s="15">
        <f>195742134/1000000</f>
        <v>195.74213399999999</v>
      </c>
      <c r="D12" s="15">
        <f>E12+F12</f>
        <v>236.47127999999998</v>
      </c>
      <c r="E12" s="15">
        <v>212.67527999999999</v>
      </c>
      <c r="F12" s="15">
        <v>23.795999999999999</v>
      </c>
      <c r="G12" s="14">
        <v>51.52</v>
      </c>
      <c r="H12" s="15">
        <v>8745</v>
      </c>
      <c r="I12" s="15">
        <v>243882.12</v>
      </c>
      <c r="J12" s="20">
        <v>27.89</v>
      </c>
    </row>
    <row r="13" spans="1:12" x14ac:dyDescent="0.25">
      <c r="A13" s="3" t="s">
        <v>25</v>
      </c>
      <c r="B13" s="22">
        <v>139196554.49000001</v>
      </c>
      <c r="C13" s="15">
        <f>322133917/1000000</f>
        <v>322.133917</v>
      </c>
      <c r="D13" s="15">
        <f>E13+F13</f>
        <v>359.67264</v>
      </c>
      <c r="E13" s="15">
        <f>341375.83/1000</f>
        <v>341.37583000000001</v>
      </c>
      <c r="F13" s="15">
        <f>18296.81/1000</f>
        <v>18.296810000000001</v>
      </c>
      <c r="G13" s="14">
        <v>51.2</v>
      </c>
      <c r="H13" s="15">
        <v>5893</v>
      </c>
      <c r="I13" s="15">
        <v>141660.47</v>
      </c>
      <c r="J13" s="20">
        <v>24.04</v>
      </c>
    </row>
    <row r="14" spans="1:12" x14ac:dyDescent="0.25">
      <c r="A14" s="3">
        <v>2008</v>
      </c>
      <c r="B14" s="24"/>
      <c r="C14" s="15">
        <v>352.3</v>
      </c>
      <c r="D14" s="15">
        <f>E14+F14</f>
        <v>405</v>
      </c>
      <c r="E14" s="15">
        <v>373</v>
      </c>
      <c r="F14" s="15">
        <v>32</v>
      </c>
      <c r="G14" s="14">
        <v>40.090000000000003</v>
      </c>
      <c r="H14" s="15">
        <v>9735</v>
      </c>
      <c r="I14" s="15">
        <v>231645</v>
      </c>
      <c r="J14" s="20">
        <v>23.8</v>
      </c>
    </row>
    <row r="15" spans="1:12" x14ac:dyDescent="0.25">
      <c r="A15" s="3">
        <v>2009</v>
      </c>
      <c r="B15" s="24"/>
      <c r="C15" s="15">
        <v>181.2</v>
      </c>
      <c r="D15" s="15">
        <f>E15+F15</f>
        <v>213.17400000000001</v>
      </c>
      <c r="E15" s="15">
        <v>176.904</v>
      </c>
      <c r="F15" s="15">
        <v>36.270000000000003</v>
      </c>
      <c r="G15" s="14">
        <v>46.8</v>
      </c>
      <c r="H15" s="15">
        <v>9569</v>
      </c>
      <c r="I15" s="15">
        <v>296344</v>
      </c>
      <c r="J15" s="20">
        <f>I15/H15</f>
        <v>30.969171282265648</v>
      </c>
    </row>
    <row r="16" spans="1:12" x14ac:dyDescent="0.25">
      <c r="A16" s="3">
        <v>2010</v>
      </c>
      <c r="B16" s="22"/>
      <c r="C16" s="15">
        <v>264.3</v>
      </c>
      <c r="D16" s="15">
        <v>291</v>
      </c>
      <c r="E16" s="15">
        <v>266</v>
      </c>
      <c r="F16" s="15">
        <v>26</v>
      </c>
      <c r="G16" s="14">
        <v>48.9</v>
      </c>
      <c r="H16" s="15">
        <v>6125</v>
      </c>
      <c r="I16" s="15">
        <v>114723</v>
      </c>
      <c r="J16" s="20">
        <f t="shared" ref="J16" si="0">I16/H16</f>
        <v>18.730285714285714</v>
      </c>
    </row>
    <row r="17" spans="1:10" x14ac:dyDescent="0.25">
      <c r="A17" s="3" t="s">
        <v>24</v>
      </c>
      <c r="B17" s="22">
        <v>138393086.43000001</v>
      </c>
      <c r="C17" s="15">
        <v>458.4</v>
      </c>
      <c r="D17" s="15">
        <v>509.59</v>
      </c>
      <c r="E17" s="15">
        <v>480.74299999999999</v>
      </c>
      <c r="F17" s="15">
        <v>28.85</v>
      </c>
      <c r="G17" s="14">
        <v>40.28</v>
      </c>
      <c r="H17" s="15">
        <v>12113</v>
      </c>
      <c r="I17" s="15">
        <v>956404.8</v>
      </c>
      <c r="J17" s="20">
        <v>78.959999999999994</v>
      </c>
    </row>
    <row r="18" spans="1:10" x14ac:dyDescent="0.25">
      <c r="A18" s="3">
        <v>2012</v>
      </c>
      <c r="B18" s="27"/>
      <c r="C18" s="15">
        <v>405.2</v>
      </c>
      <c r="D18" s="15">
        <f>E18+F18</f>
        <v>452.56</v>
      </c>
      <c r="E18" s="15">
        <v>422.66</v>
      </c>
      <c r="F18" s="15">
        <v>29.9</v>
      </c>
      <c r="G18" s="14">
        <v>33.6</v>
      </c>
      <c r="H18" s="15">
        <v>7170</v>
      </c>
      <c r="I18" s="15">
        <v>347226</v>
      </c>
      <c r="J18" s="20">
        <v>48.43</v>
      </c>
    </row>
    <row r="19" spans="1:10" x14ac:dyDescent="0.25">
      <c r="A19" s="3">
        <v>2013</v>
      </c>
      <c r="B19" s="24"/>
      <c r="C19" s="15">
        <f>192952779/1000000</f>
        <v>192.95277899999999</v>
      </c>
      <c r="D19" s="15">
        <f>+E19+F19</f>
        <v>238.89867999999998</v>
      </c>
      <c r="E19" s="15">
        <f>211388.8/1000</f>
        <v>211.38879999999997</v>
      </c>
      <c r="F19" s="15">
        <f>27509.88/1000</f>
        <v>27.509880000000003</v>
      </c>
      <c r="G19" s="14">
        <v>43.48</v>
      </c>
      <c r="H19" s="15">
        <v>10406</v>
      </c>
      <c r="I19" s="15">
        <v>413215.95</v>
      </c>
      <c r="J19" s="20">
        <f>+I19/H19</f>
        <v>39.709393619065928</v>
      </c>
    </row>
    <row r="20" spans="1:10" x14ac:dyDescent="0.25">
      <c r="A20" s="3">
        <v>2014</v>
      </c>
      <c r="B20" s="24"/>
      <c r="C20" s="15">
        <f>172355138/1000000</f>
        <v>172.35513800000001</v>
      </c>
      <c r="D20" s="15">
        <f t="shared" ref="D20" si="1">+E20+F20</f>
        <v>214.52829</v>
      </c>
      <c r="E20" s="15">
        <f>194462.8/1000</f>
        <v>194.46279999999999</v>
      </c>
      <c r="F20" s="15">
        <f>20065.49/1000</f>
        <v>20.06549</v>
      </c>
      <c r="G20" s="14">
        <v>56.62</v>
      </c>
      <c r="H20" s="15">
        <v>5325</v>
      </c>
      <c r="I20" s="15">
        <v>155533.51999999999</v>
      </c>
      <c r="J20" s="20">
        <f>+I20/H20</f>
        <v>29.208172769953048</v>
      </c>
    </row>
    <row r="21" spans="1:10" x14ac:dyDescent="0.25">
      <c r="A21" s="3">
        <v>2015</v>
      </c>
      <c r="B21" s="24"/>
      <c r="C21" s="15">
        <v>195.9</v>
      </c>
      <c r="D21" s="15">
        <f>+E21+F21</f>
        <v>193.8158</v>
      </c>
      <c r="E21" s="15">
        <f>175814.8/1000</f>
        <v>175.81479999999999</v>
      </c>
      <c r="F21" s="15">
        <v>18.001000000000001</v>
      </c>
      <c r="G21" s="14">
        <v>63</v>
      </c>
      <c r="H21" s="15">
        <v>3809</v>
      </c>
      <c r="I21" s="15">
        <v>88538.1</v>
      </c>
      <c r="J21" s="20">
        <f>+I21/H21</f>
        <v>23.244447361512208</v>
      </c>
    </row>
    <row r="22" spans="1:10" x14ac:dyDescent="0.25">
      <c r="A22" s="11">
        <v>2016</v>
      </c>
      <c r="B22" s="24"/>
      <c r="C22" s="15">
        <f>196516014/1000000</f>
        <v>196.51601400000001</v>
      </c>
      <c r="D22" s="15">
        <f>+E22+F22</f>
        <v>195.62026</v>
      </c>
      <c r="E22" s="15">
        <f>177615.7/1000</f>
        <v>177.6157</v>
      </c>
      <c r="F22" s="15">
        <f>18004.56/1000</f>
        <v>18.004560000000001</v>
      </c>
      <c r="G22" s="14" t="s">
        <v>13</v>
      </c>
      <c r="H22" s="15">
        <v>8422</v>
      </c>
      <c r="I22" s="15">
        <v>272776.34999999998</v>
      </c>
      <c r="J22" s="20">
        <f>+I22/H22</f>
        <v>32.388547850866772</v>
      </c>
    </row>
    <row r="23" spans="1:10" x14ac:dyDescent="0.25">
      <c r="A23" s="12" t="s">
        <v>29</v>
      </c>
      <c r="B23" s="25"/>
      <c r="C23" s="19">
        <f>1386987/1000000</f>
        <v>1.386987</v>
      </c>
      <c r="D23" s="19">
        <f>+E23+F23</f>
        <v>6.9592000000000001</v>
      </c>
      <c r="E23" s="19">
        <f>1942/1000</f>
        <v>1.9419999999999999</v>
      </c>
      <c r="F23" s="19">
        <f>5017.2/1000</f>
        <v>5.0171999999999999</v>
      </c>
      <c r="G23" s="17" t="s">
        <v>13</v>
      </c>
      <c r="H23" s="19">
        <v>7934</v>
      </c>
      <c r="I23" s="19">
        <v>525515.82999999996</v>
      </c>
      <c r="J23" s="21">
        <f>+I23/H23</f>
        <v>66.235925132341819</v>
      </c>
    </row>
    <row r="24" spans="1:10" ht="3.6" customHeight="1" x14ac:dyDescent="0.25">
      <c r="A24" s="32"/>
      <c r="B24" s="28"/>
      <c r="C24" s="29"/>
      <c r="D24" s="29"/>
      <c r="E24" s="29"/>
      <c r="F24" s="29"/>
      <c r="G24" s="30"/>
      <c r="H24" s="29"/>
      <c r="I24" s="29"/>
      <c r="J24" s="31"/>
    </row>
    <row r="25" spans="1:10" ht="27" customHeight="1" x14ac:dyDescent="0.25">
      <c r="A25" s="34" t="s">
        <v>18</v>
      </c>
      <c r="B25" s="35"/>
      <c r="C25" s="35"/>
      <c r="D25" s="35"/>
      <c r="E25" s="35"/>
      <c r="F25" s="35"/>
      <c r="G25" s="35"/>
      <c r="H25" s="35"/>
      <c r="I25" s="35"/>
      <c r="J25" s="35"/>
    </row>
    <row r="26" spans="1:10" ht="12" customHeight="1" x14ac:dyDescent="0.25">
      <c r="A26" s="4" t="s">
        <v>17</v>
      </c>
      <c r="B26" s="4"/>
      <c r="C26" s="4"/>
      <c r="D26" s="4"/>
      <c r="E26" s="4"/>
      <c r="F26" s="4"/>
      <c r="G26" s="4"/>
      <c r="H26" s="4"/>
      <c r="I26" s="4"/>
      <c r="J26" s="4"/>
    </row>
    <row r="27" spans="1:10" ht="75.75" customHeight="1" x14ac:dyDescent="0.25">
      <c r="A27" s="34" t="s">
        <v>19</v>
      </c>
      <c r="B27" s="35"/>
      <c r="C27" s="35"/>
      <c r="D27" s="35"/>
      <c r="E27" s="35"/>
      <c r="F27" s="35"/>
      <c r="G27" s="35"/>
      <c r="H27" s="35"/>
      <c r="I27" s="35"/>
      <c r="J27" s="35"/>
    </row>
    <row r="28" spans="1:10" ht="12" customHeight="1" x14ac:dyDescent="0.25">
      <c r="A28" s="33" t="s">
        <v>21</v>
      </c>
      <c r="B28" s="33"/>
      <c r="C28" s="33"/>
      <c r="D28" s="33"/>
      <c r="E28" s="33"/>
      <c r="F28" s="33"/>
      <c r="G28" s="33"/>
      <c r="H28" s="33"/>
      <c r="I28" s="33"/>
      <c r="J28" s="33"/>
    </row>
    <row r="29" spans="1:10" ht="12" customHeight="1" x14ac:dyDescent="0.25">
      <c r="A29" s="33" t="s">
        <v>20</v>
      </c>
      <c r="B29" s="33"/>
      <c r="C29" s="33"/>
      <c r="D29" s="33"/>
      <c r="E29" s="33"/>
      <c r="F29" s="33"/>
      <c r="G29" s="33"/>
      <c r="H29" s="33"/>
      <c r="I29" s="33"/>
      <c r="J29" s="33"/>
    </row>
    <row r="30" spans="1:10" ht="12" customHeight="1" x14ac:dyDescent="0.25">
      <c r="A30" s="33" t="s">
        <v>22</v>
      </c>
      <c r="B30" s="33"/>
      <c r="C30" s="33"/>
      <c r="D30" s="33"/>
      <c r="E30" s="33"/>
      <c r="F30" s="33"/>
      <c r="G30" s="33"/>
      <c r="H30" s="33"/>
      <c r="I30" s="33"/>
      <c r="J30" s="33"/>
    </row>
    <row r="31" spans="1:10" ht="12" customHeight="1" x14ac:dyDescent="0.25">
      <c r="A31" s="4" t="s">
        <v>16</v>
      </c>
      <c r="B31" s="4"/>
      <c r="C31" s="4"/>
      <c r="D31" s="4"/>
      <c r="E31" s="4"/>
      <c r="F31" s="4"/>
      <c r="G31" s="4"/>
      <c r="H31" s="4"/>
      <c r="I31" s="4"/>
      <c r="J31" s="4"/>
    </row>
    <row r="32" spans="1:10" ht="12" customHeight="1" x14ac:dyDescent="0.25">
      <c r="A32" s="4" t="s">
        <v>14</v>
      </c>
      <c r="B32" s="4"/>
      <c r="C32" s="4"/>
      <c r="D32" s="4"/>
      <c r="E32" s="4"/>
      <c r="F32" s="4"/>
      <c r="G32" s="4"/>
      <c r="H32" s="4"/>
      <c r="I32" s="4"/>
      <c r="J32" s="4"/>
    </row>
    <row r="33" spans="1:10" ht="12" customHeight="1" x14ac:dyDescent="0.25">
      <c r="A33" s="4" t="s">
        <v>4</v>
      </c>
      <c r="B33" s="4"/>
      <c r="C33" s="4"/>
      <c r="D33" s="4"/>
      <c r="E33" s="4"/>
      <c r="F33" s="4"/>
      <c r="G33" s="4"/>
      <c r="H33" s="36" t="s">
        <v>12</v>
      </c>
      <c r="I33" s="36"/>
      <c r="J33" s="36"/>
    </row>
    <row r="34" spans="1:10" x14ac:dyDescent="0.25">
      <c r="A34" s="26"/>
      <c r="B34" s="26"/>
      <c r="C34" s="26"/>
      <c r="D34" s="26"/>
      <c r="E34" s="26"/>
      <c r="F34" s="26"/>
      <c r="G34" s="26"/>
      <c r="H34" s="26"/>
      <c r="I34" s="26"/>
      <c r="J34" s="26"/>
    </row>
    <row r="35" spans="1:10" x14ac:dyDescent="0.25">
      <c r="A35" s="26"/>
      <c r="B35" s="26"/>
      <c r="C35" s="26"/>
      <c r="D35" s="26"/>
      <c r="E35" s="26"/>
      <c r="F35" s="26"/>
      <c r="G35" s="26"/>
      <c r="H35" s="26"/>
      <c r="I35" s="26"/>
      <c r="J35" s="26"/>
    </row>
  </sheetData>
  <mergeCells count="13">
    <mergeCell ref="A29:J29"/>
    <mergeCell ref="A30:J30"/>
    <mergeCell ref="A25:J25"/>
    <mergeCell ref="H33:J33"/>
    <mergeCell ref="J3:J4"/>
    <mergeCell ref="A27:J27"/>
    <mergeCell ref="A28:J28"/>
    <mergeCell ref="A2:A4"/>
    <mergeCell ref="B2:B4"/>
    <mergeCell ref="C3:C4"/>
    <mergeCell ref="G3:G4"/>
    <mergeCell ref="H3:H4"/>
    <mergeCell ref="I3:I4"/>
  </mergeCells>
  <hyperlinks>
    <hyperlink ref="H33" r:id="rId1"/>
  </hyperlinks>
  <pageMargins left="0.98425196850393704" right="0.98425196850393704" top="1.5748031496062993" bottom="0.78740157480314965" header="0.23622047244094491" footer="0.19685039370078741"/>
  <pageSetup orientation="portrait" cellComments="asDisplayed" r:id="rId2"/>
  <headerFooter>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AFD4A8C0048BD4691BBC575F4835A43" ma:contentTypeVersion="0" ma:contentTypeDescription="Crear nuevo documento." ma:contentTypeScope="" ma:versionID="c95e7d711a95dfa28ffd095502adc55f">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203B62-5AAC-4CD0-A710-624C9315776C}">
  <ds:schemaRefs>
    <ds:schemaRef ds:uri="http://schemas.microsoft.com/sharepoint/v3/contenttype/forms"/>
  </ds:schemaRefs>
</ds:datastoreItem>
</file>

<file path=customXml/itemProps2.xml><?xml version="1.0" encoding="utf-8"?>
<ds:datastoreItem xmlns:ds="http://schemas.openxmlformats.org/officeDocument/2006/customXml" ds:itemID="{180AF0C0-7213-49FA-A479-CC424CED10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C753D61-35C3-4443-8705-9CBF6699C32E}">
  <ds:schemaRefs>
    <ds:schemaRef ds:uri="http://schemas.microsoft.com/office/infopath/2007/PartnerControls"/>
    <ds:schemaRef ds:uri="http://schemas.openxmlformats.org/package/2006/metadata/core-properties"/>
    <ds:schemaRef ds:uri="http://purl.org/dc/dcmitype/"/>
    <ds:schemaRef ds:uri="http://www.w3.org/XML/1998/namespace"/>
    <ds:schemaRef ds:uri="http://purl.org/dc/terms/"/>
    <ds:schemaRef ds:uri="http://purl.org/dc/elements/1.1/"/>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M4 521</vt:lpstr>
      <vt:lpstr>'M4 521'!Área_de_impresión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Benjamin Gonzalez Brito</cp:lastModifiedBy>
  <cp:lastPrinted>2017-08-18T17:51:49Z</cp:lastPrinted>
  <dcterms:created xsi:type="dcterms:W3CDTF">2000-12-12T17:17:16Z</dcterms:created>
  <dcterms:modified xsi:type="dcterms:W3CDTF">2017-08-23T19:03:16Z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0x0101001AFD4A8C0048BD4691BBC575F4835A43</vt:lpwstr>
  </property>
</Properties>
</file>